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پرتفوی ماهانه نهایی\"/>
    </mc:Choice>
  </mc:AlternateContent>
  <xr:revisionPtr revIDLastSave="0" documentId="13_ncr:1_{FEAC04F2-D9AF-480A-9CCD-3855D3B59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وراق مشارکت" sheetId="3" r:id="rId1"/>
    <sheet name="تعدیل قیمت" sheetId="4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9" l="1"/>
  <c r="I46" i="12"/>
  <c r="C8" i="15" s="1"/>
  <c r="K46" i="12"/>
  <c r="G11" i="15"/>
  <c r="K11" i="13"/>
  <c r="K9" i="13"/>
  <c r="K10" i="13"/>
  <c r="K8" i="13"/>
  <c r="G11" i="13"/>
  <c r="G9" i="13"/>
  <c r="G10" i="13"/>
  <c r="G8" i="13"/>
  <c r="I11" i="13"/>
  <c r="E11" i="13"/>
  <c r="M9" i="12"/>
  <c r="Q9" i="12" s="1"/>
  <c r="M10" i="12"/>
  <c r="Q10" i="12" s="1"/>
  <c r="M11" i="12"/>
  <c r="Q11" i="12" s="1"/>
  <c r="M12" i="12"/>
  <c r="Q12" i="12" s="1"/>
  <c r="M13" i="12"/>
  <c r="Q13" i="12" s="1"/>
  <c r="M14" i="12"/>
  <c r="Q14" i="12" s="1"/>
  <c r="M15" i="12"/>
  <c r="Q15" i="12" s="1"/>
  <c r="M16" i="12"/>
  <c r="Q16" i="12" s="1"/>
  <c r="M17" i="12"/>
  <c r="Q17" i="12" s="1"/>
  <c r="M18" i="12"/>
  <c r="Q18" i="12" s="1"/>
  <c r="M19" i="12"/>
  <c r="Q19" i="12" s="1"/>
  <c r="M20" i="12"/>
  <c r="Q20" i="12" s="1"/>
  <c r="M21" i="12"/>
  <c r="Q21" i="12" s="1"/>
  <c r="M22" i="12"/>
  <c r="Q22" i="12" s="1"/>
  <c r="M23" i="12"/>
  <c r="Q23" i="12" s="1"/>
  <c r="M24" i="12"/>
  <c r="Q24" i="12" s="1"/>
  <c r="M25" i="12"/>
  <c r="Q25" i="12" s="1"/>
  <c r="M26" i="12"/>
  <c r="Q26" i="12" s="1"/>
  <c r="M27" i="12"/>
  <c r="Q27" i="12" s="1"/>
  <c r="M28" i="12"/>
  <c r="Q28" i="12" s="1"/>
  <c r="M29" i="12"/>
  <c r="Q29" i="12" s="1"/>
  <c r="M30" i="12"/>
  <c r="Q30" i="12" s="1"/>
  <c r="M31" i="12"/>
  <c r="Q31" i="12" s="1"/>
  <c r="M32" i="12"/>
  <c r="Q32" i="12" s="1"/>
  <c r="M33" i="12"/>
  <c r="Q33" i="12" s="1"/>
  <c r="M34" i="12"/>
  <c r="Q34" i="12" s="1"/>
  <c r="M35" i="12"/>
  <c r="Q35" i="12" s="1"/>
  <c r="M36" i="12"/>
  <c r="Q36" i="12" s="1"/>
  <c r="M37" i="12"/>
  <c r="Q37" i="12" s="1"/>
  <c r="M38" i="12"/>
  <c r="Q38" i="12" s="1"/>
  <c r="M39" i="12"/>
  <c r="Q39" i="12" s="1"/>
  <c r="M40" i="12"/>
  <c r="Q40" i="12" s="1"/>
  <c r="M41" i="12"/>
  <c r="Q41" i="12" s="1"/>
  <c r="M42" i="12"/>
  <c r="Q42" i="12" s="1"/>
  <c r="M43" i="12"/>
  <c r="Q43" i="12" s="1"/>
  <c r="M44" i="12"/>
  <c r="Q44" i="12" s="1"/>
  <c r="M45" i="12"/>
  <c r="Q45" i="12" s="1"/>
  <c r="M8" i="12"/>
  <c r="Q8" i="12" s="1"/>
  <c r="E9" i="12"/>
  <c r="I9" i="12" s="1"/>
  <c r="E10" i="12"/>
  <c r="I10" i="12" s="1"/>
  <c r="E11" i="12"/>
  <c r="I11" i="12" s="1"/>
  <c r="E12" i="12"/>
  <c r="I12" i="12" s="1"/>
  <c r="E13" i="12"/>
  <c r="I13" i="12" s="1"/>
  <c r="E14" i="12"/>
  <c r="I14" i="12" s="1"/>
  <c r="E15" i="12"/>
  <c r="I15" i="12" s="1"/>
  <c r="E16" i="12"/>
  <c r="I16" i="12" s="1"/>
  <c r="E17" i="12"/>
  <c r="I17" i="12" s="1"/>
  <c r="E18" i="12"/>
  <c r="I18" i="12" s="1"/>
  <c r="E19" i="12"/>
  <c r="I19" i="12" s="1"/>
  <c r="E20" i="12"/>
  <c r="I20" i="12" s="1"/>
  <c r="E21" i="12"/>
  <c r="I21" i="12" s="1"/>
  <c r="E22" i="12"/>
  <c r="I22" i="12" s="1"/>
  <c r="E23" i="12"/>
  <c r="I23" i="12" s="1"/>
  <c r="E24" i="12"/>
  <c r="I24" i="12" s="1"/>
  <c r="E25" i="12"/>
  <c r="I25" i="12" s="1"/>
  <c r="E26" i="12"/>
  <c r="I26" i="12" s="1"/>
  <c r="E27" i="12"/>
  <c r="I27" i="12" s="1"/>
  <c r="E28" i="12"/>
  <c r="I28" i="12" s="1"/>
  <c r="E29" i="12"/>
  <c r="I29" i="12" s="1"/>
  <c r="E30" i="12"/>
  <c r="I30" i="12" s="1"/>
  <c r="E31" i="12"/>
  <c r="I31" i="12" s="1"/>
  <c r="E32" i="12"/>
  <c r="I32" i="12" s="1"/>
  <c r="E33" i="12"/>
  <c r="I33" i="12" s="1"/>
  <c r="E34" i="12"/>
  <c r="I34" i="12" s="1"/>
  <c r="E35" i="12"/>
  <c r="I35" i="12" s="1"/>
  <c r="E36" i="12"/>
  <c r="I36" i="12" s="1"/>
  <c r="E37" i="12"/>
  <c r="I37" i="12" s="1"/>
  <c r="E38" i="12"/>
  <c r="I38" i="12" s="1"/>
  <c r="E39" i="12"/>
  <c r="I39" i="12" s="1"/>
  <c r="E40" i="12"/>
  <c r="I40" i="12" s="1"/>
  <c r="E41" i="12"/>
  <c r="I41" i="12" s="1"/>
  <c r="E42" i="12"/>
  <c r="I42" i="12" s="1"/>
  <c r="E43" i="12"/>
  <c r="I43" i="12" s="1"/>
  <c r="E44" i="12"/>
  <c r="I44" i="12" s="1"/>
  <c r="E45" i="12"/>
  <c r="I45" i="12" s="1"/>
  <c r="E8" i="12"/>
  <c r="I8" i="12" s="1"/>
  <c r="O46" i="12"/>
  <c r="G46" i="12"/>
  <c r="C46" i="12"/>
  <c r="U9" i="11"/>
  <c r="U10" i="11"/>
  <c r="U11" i="11"/>
  <c r="U12" i="11"/>
  <c r="U13" i="11"/>
  <c r="U14" i="11"/>
  <c r="U8" i="11"/>
  <c r="S15" i="11"/>
  <c r="Q15" i="11"/>
  <c r="O15" i="11"/>
  <c r="M15" i="11"/>
  <c r="K15" i="11"/>
  <c r="I15" i="11"/>
  <c r="G15" i="11"/>
  <c r="E15" i="11"/>
  <c r="C15" i="11"/>
  <c r="Q46" i="10"/>
  <c r="O46" i="10"/>
  <c r="M46" i="10"/>
  <c r="I46" i="10"/>
  <c r="G46" i="10"/>
  <c r="E46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8" i="9"/>
  <c r="Q22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8" i="9"/>
  <c r="O22" i="9"/>
  <c r="M22" i="9"/>
  <c r="G22" i="9"/>
  <c r="E22" i="9"/>
  <c r="S11" i="8"/>
  <c r="Q11" i="8"/>
  <c r="O11" i="8"/>
  <c r="M11" i="8"/>
  <c r="K11" i="8"/>
  <c r="I11" i="8"/>
  <c r="S19" i="7"/>
  <c r="Q19" i="7"/>
  <c r="O19" i="7"/>
  <c r="M19" i="7"/>
  <c r="K19" i="7"/>
  <c r="I19" i="7"/>
  <c r="S12" i="6"/>
  <c r="Q12" i="6"/>
  <c r="O12" i="6"/>
  <c r="M12" i="6"/>
  <c r="K12" i="6"/>
  <c r="K16" i="4"/>
  <c r="AI27" i="3"/>
  <c r="AG27" i="3"/>
  <c r="AA27" i="3"/>
  <c r="W27" i="3"/>
  <c r="S27" i="3"/>
  <c r="Q27" i="3"/>
  <c r="C11" i="15" l="1"/>
  <c r="E8" i="15"/>
  <c r="Q46" i="12"/>
  <c r="M46" i="12"/>
  <c r="E46" i="12"/>
  <c r="U15" i="11"/>
  <c r="AK27" i="3"/>
  <c r="E7" i="15" l="1"/>
  <c r="E9" i="15"/>
  <c r="E10" i="15"/>
  <c r="E11" i="15" l="1"/>
</calcChain>
</file>

<file path=xl/sharedStrings.xml><?xml version="1.0" encoding="utf-8"?>
<sst xmlns="http://schemas.openxmlformats.org/spreadsheetml/2006/main" count="617" uniqueCount="178">
  <si>
    <t>صندوق سرمایه‌گذاری ثابت نامی مفید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</si>
  <si>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</si>
  <si>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</si>
  <si>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</si>
  <si>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</si>
  <si>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</si>
  <si>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</si>
  <si>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</si>
  <si>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</si>
  <si>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</si>
  <si>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</si>
  <si>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</si>
  <si>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</si>
  <si>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</si>
  <si>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</si>
  <si>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</si>
  <si>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</si>
  <si>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</si>
  <si>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</si>
  <si>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</si>
  <si>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</si>
  <si>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</si>
  <si>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</si>
  <si>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</si>
  <si>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</si>
  <si>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</si>
  <si>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</si>
  <si>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</si>
  <si>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1400/06/07</t>
  </si>
  <si>
    <t>1403/11/15</t>
  </si>
  <si>
    <t>اسنادخزانه-م10بودجه99-020807</t>
  </si>
  <si>
    <t>1399/11/21</t>
  </si>
  <si>
    <t>1402/08/07</t>
  </si>
  <si>
    <t>0.00%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</si>
  <si>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</si>
  <si>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</si>
  <si>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</si>
  <si>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</si>
  <si>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</si>
  <si>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</si>
  <si>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</si>
  <si>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</si>
  <si>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</si>
  <si>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اسنادخزانه-م2بودجه00-031024</t>
  </si>
  <si>
    <t>1400/02/22</t>
  </si>
  <si>
    <t>1403/10/24</t>
  </si>
  <si>
    <t>اسنادخزانه-م5بودجه00-030626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</si>
  <si>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</si>
  <si>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</si>
  <si>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</si>
  <si>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</si>
  <si>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</si>
  <si>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</si>
  <si>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گام بانک ملت0211</t>
  </si>
  <si>
    <t>1402/02/16</t>
  </si>
  <si>
    <t>1402/11/30</t>
  </si>
  <si>
    <t>گواهی اعتبار مولد سپه0208</t>
  </si>
  <si>
    <t>1401/09/01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</si>
  <si>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</si>
  <si>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</si>
  <si>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</si>
  <si>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</si>
  <si>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</si>
  <si>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</si>
  <si>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</si>
  <si>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دولتی6-ش.خ0210</t>
  </si>
  <si>
    <t>1399/09/25</t>
  </si>
  <si>
    <t>اسنادخزانه-م11بودجه99-020906</t>
  </si>
  <si>
    <t>1400/01/11</t>
  </si>
  <si>
    <t>اسناد خزانه-م9بودجه00-031101</t>
  </si>
  <si>
    <t>1400/06/01</t>
  </si>
  <si>
    <t>1403/11/01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</si>
  <si>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</si>
  <si>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</si>
  <si>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</si>
  <si>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</si>
  <si>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</si>
  <si>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2.35%</t>
  </si>
  <si>
    <t>-9.87%</t>
  </si>
  <si>
    <t>-9.82%</t>
  </si>
  <si>
    <t>1.35%</t>
  </si>
  <si>
    <t>-4.91%</t>
  </si>
  <si>
    <t>0.21%</t>
  </si>
  <si>
    <t>-8.78%</t>
  </si>
  <si>
    <t>-1.44%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</si>
  <si>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</si>
  <si>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</si>
  <si>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</si>
  <si>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</si>
  <si>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</si>
  <si>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</si>
  <si>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</si>
  <si>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</si>
  <si>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</si>
  <si>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</si>
  <si>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</si>
  <si>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</si>
  <si>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</si>
  <si>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</si>
  <si>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</si>
  <si>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</si>
  <si>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</si>
  <si>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</si>
  <si>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</si>
  <si>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</si>
  <si>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</si>
  <si>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</si>
  <si>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</si>
  <si>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</si>
  <si>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</si>
  <si>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</si>
  <si>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</si>
  <si>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</si>
  <si>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</si>
  <si>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</si>
  <si>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</si>
  <si>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</si>
  <si>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</si>
  <si>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</si>
  <si>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</si>
  <si>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</si>
  <si>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</si>
  <si>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</si>
  <si>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</si>
  <si>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</si>
  <si>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</si>
  <si>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</si>
  <si>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</si>
  <si>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</si>
  <si>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</si>
  <si>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</si>
  <si>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آریان کیمیا تک</t>
  </si>
  <si>
    <t>1402/03/28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</si>
  <si>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</si>
  <si>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</si>
  <si>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</si>
  <si>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</si>
  <si>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</si>
  <si>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</si>
  <si>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 شهید قاضی</t>
  </si>
  <si>
    <t>پالایش نفت بندرعباس</t>
  </si>
  <si>
    <t>فولاد شاهرود</t>
  </si>
  <si>
    <t>بین المللی توسعه ص. معادن غدیر</t>
  </si>
  <si>
    <t>گام بانک صادرات ایران0207</t>
  </si>
  <si>
    <t>اسنادخزانه-م8بودجه99-020606</t>
  </si>
  <si>
    <t>گواهی اعتبار مولد سامان0204</t>
  </si>
  <si>
    <t>اسنادخزانه-م6بودجه00-030723</t>
  </si>
  <si>
    <t>گام بانک تجارت0206</t>
  </si>
  <si>
    <t>اسنادخزانه-م1بودجه00-030821</t>
  </si>
  <si>
    <t>گام بانک سینا0206</t>
  </si>
  <si>
    <t>گواهی اعتبار مولد سپه0207</t>
  </si>
  <si>
    <t>اسنادخزانه-م4بودجه99-011215</t>
  </si>
  <si>
    <t>گام بانک تجارت0204</t>
  </si>
  <si>
    <t>اسنادخزانه-م8بودجه00-030919</t>
  </si>
  <si>
    <t>اسنادخزانه-م5بودجه99-020218</t>
  </si>
  <si>
    <t>اسنادخزانه-م7بودجه99-020704</t>
  </si>
  <si>
    <t>گواهی اعتبار مولد شهر0206</t>
  </si>
  <si>
    <t>گام بانک اقتصاد نوین0205</t>
  </si>
  <si>
    <t>اسنادخزانه-م7بودجه00-030912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</si>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</sst>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#\)"/>
  </numFmts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abSelected="1" workbookViewId="0">
      <selection activeCell="AA18" sqref="A18:AA19"/>
    </sheetView>
  </sheetViews>
  <sheetFormatPr defaultRowHeight="21.75"/>
  <cols>
    <col min="1" max="1" width="32.140625" style="1" bestFit="1" customWidth="1"/>
    <col min="2" max="2" width="1" style="1" customWidth="1"/>
    <col min="3" max="3" width="23.85546875" style="1" customWidth="1"/>
    <col min="4" max="4" width="1" style="1" customWidth="1"/>
    <col min="5" max="5" width="22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0" style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285156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7" ht="22.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 t="s">
        <v>15</v>
      </c>
      <c r="L6" s="13" t="s">
        <v>15</v>
      </c>
      <c r="M6" s="13" t="s">
        <v>15</v>
      </c>
      <c r="O6" s="13" t="s">
        <v>4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2.5">
      <c r="A7" s="12" t="s">
        <v>16</v>
      </c>
      <c r="C7" s="12" t="s">
        <v>17</v>
      </c>
      <c r="E7" s="12" t="s">
        <v>18</v>
      </c>
      <c r="G7" s="12" t="s">
        <v>19</v>
      </c>
      <c r="I7" s="12" t="s">
        <v>20</v>
      </c>
      <c r="K7" s="12" t="s">
        <v>21</v>
      </c>
      <c r="M7" s="12" t="s">
        <v>14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22</v>
      </c>
      <c r="AG7" s="12" t="s">
        <v>8</v>
      </c>
      <c r="AI7" s="12" t="s">
        <v>9</v>
      </c>
      <c r="AK7" s="12" t="s">
        <v>12</v>
      </c>
    </row>
    <row r="8" spans="1:37" ht="22.5">
      <c r="A8" s="13" t="s">
        <v>16</v>
      </c>
      <c r="C8" s="13" t="s">
        <v>17</v>
      </c>
      <c r="E8" s="13" t="s">
        <v>18</v>
      </c>
      <c r="G8" s="13" t="s">
        <v>19</v>
      </c>
      <c r="I8" s="13" t="s">
        <v>20</v>
      </c>
      <c r="K8" s="13" t="s">
        <v>21</v>
      </c>
      <c r="M8" s="13" t="s">
        <v>14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13</v>
      </c>
      <c r="AC8" s="13" t="s">
        <v>7</v>
      </c>
      <c r="AE8" s="13" t="s">
        <v>22</v>
      </c>
      <c r="AG8" s="13" t="s">
        <v>8</v>
      </c>
      <c r="AI8" s="13" t="s">
        <v>9</v>
      </c>
      <c r="AK8" s="13" t="s">
        <v>12</v>
      </c>
    </row>
    <row r="9" spans="1:37">
      <c r="A9" s="1" t="s">
        <v>23</v>
      </c>
      <c r="C9" s="1" t="s">
        <v>24</v>
      </c>
      <c r="E9" s="1" t="s">
        <v>24</v>
      </c>
      <c r="G9" s="1" t="s">
        <v>25</v>
      </c>
      <c r="I9" s="1" t="s">
        <v>26</v>
      </c>
      <c r="K9" s="4">
        <v>18</v>
      </c>
      <c r="M9" s="4">
        <v>18</v>
      </c>
      <c r="O9" s="4">
        <v>78404</v>
      </c>
      <c r="Q9" s="4">
        <v>75013292011</v>
      </c>
      <c r="S9" s="4">
        <v>74191802384</v>
      </c>
      <c r="U9" s="4">
        <v>0</v>
      </c>
      <c r="W9" s="4">
        <v>0</v>
      </c>
      <c r="Y9" s="4">
        <v>0</v>
      </c>
      <c r="AA9" s="4">
        <v>0</v>
      </c>
      <c r="AC9" s="4">
        <v>78404</v>
      </c>
      <c r="AE9" s="4">
        <v>958623</v>
      </c>
      <c r="AG9" s="4">
        <v>75013292011</v>
      </c>
      <c r="AI9" s="4">
        <v>75146307054</v>
      </c>
      <c r="AK9" s="6">
        <v>8.7834109251055795E-2</v>
      </c>
    </row>
    <row r="10" spans="1:37">
      <c r="A10" s="1" t="s">
        <v>27</v>
      </c>
      <c r="C10" s="1" t="s">
        <v>24</v>
      </c>
      <c r="E10" s="1" t="s">
        <v>24</v>
      </c>
      <c r="G10" s="1" t="s">
        <v>28</v>
      </c>
      <c r="I10" s="1" t="s">
        <v>29</v>
      </c>
      <c r="K10" s="4">
        <v>0</v>
      </c>
      <c r="M10" s="4">
        <v>0</v>
      </c>
      <c r="O10" s="4">
        <v>4300</v>
      </c>
      <c r="Q10" s="4">
        <v>2600579281</v>
      </c>
      <c r="S10" s="4">
        <v>3211775760</v>
      </c>
      <c r="U10" s="4">
        <v>0</v>
      </c>
      <c r="W10" s="4">
        <v>0</v>
      </c>
      <c r="Y10" s="4">
        <v>0</v>
      </c>
      <c r="AA10" s="4">
        <v>0</v>
      </c>
      <c r="AC10" s="4">
        <v>4300</v>
      </c>
      <c r="AE10" s="4">
        <v>759000</v>
      </c>
      <c r="AG10" s="4">
        <v>2600579281</v>
      </c>
      <c r="AI10" s="4">
        <v>3263108454</v>
      </c>
      <c r="AK10" s="6">
        <v>3.8140560152972085E-3</v>
      </c>
    </row>
    <row r="11" spans="1:37">
      <c r="A11" s="1" t="s">
        <v>30</v>
      </c>
      <c r="C11" s="1" t="s">
        <v>24</v>
      </c>
      <c r="E11" s="1" t="s">
        <v>24</v>
      </c>
      <c r="G11" s="1" t="s">
        <v>31</v>
      </c>
      <c r="I11" s="1" t="s">
        <v>32</v>
      </c>
      <c r="K11" s="4">
        <v>0</v>
      </c>
      <c r="M11" s="4">
        <v>0</v>
      </c>
      <c r="O11" s="4">
        <v>71</v>
      </c>
      <c r="Q11" s="4">
        <v>51818086</v>
      </c>
      <c r="S11" s="4">
        <v>70620837</v>
      </c>
      <c r="U11" s="4">
        <v>0</v>
      </c>
      <c r="W11" s="4">
        <v>0</v>
      </c>
      <c r="Y11" s="4">
        <v>71</v>
      </c>
      <c r="AA11" s="4">
        <v>71000000</v>
      </c>
      <c r="AC11" s="4">
        <v>0</v>
      </c>
      <c r="AE11" s="4">
        <v>0</v>
      </c>
      <c r="AG11" s="4">
        <v>0</v>
      </c>
      <c r="AI11" s="4">
        <v>0</v>
      </c>
      <c r="AK11" s="6">
        <v>0</v>
      </c>
    </row>
    <row r="12" spans="1:37">
      <c r="A12" s="1" t="s">
        <v>34</v>
      </c>
      <c r="C12" s="1" t="s">
        <v>24</v>
      </c>
      <c r="E12" s="1" t="s">
        <v>24</v>
      </c>
      <c r="G12" s="1" t="s">
        <v>35</v>
      </c>
      <c r="I12" s="1" t="s">
        <v>36</v>
      </c>
      <c r="K12" s="4">
        <v>0</v>
      </c>
      <c r="M12" s="4">
        <v>0</v>
      </c>
      <c r="O12" s="4">
        <v>54378</v>
      </c>
      <c r="Q12" s="4">
        <v>40971222935</v>
      </c>
      <c r="S12" s="4">
        <v>50257302150</v>
      </c>
      <c r="U12" s="4">
        <v>0</v>
      </c>
      <c r="W12" s="4">
        <v>0</v>
      </c>
      <c r="Y12" s="4">
        <v>0</v>
      </c>
      <c r="AA12" s="4">
        <v>0</v>
      </c>
      <c r="AC12" s="4">
        <v>54378</v>
      </c>
      <c r="AE12" s="4">
        <v>950398</v>
      </c>
      <c r="AG12" s="4">
        <v>40971222935</v>
      </c>
      <c r="AI12" s="4">
        <v>51671428312</v>
      </c>
      <c r="AK12" s="6">
        <v>6.0395700832682801E-2</v>
      </c>
    </row>
    <row r="13" spans="1:37">
      <c r="A13" s="1" t="s">
        <v>37</v>
      </c>
      <c r="C13" s="1" t="s">
        <v>24</v>
      </c>
      <c r="E13" s="1" t="s">
        <v>24</v>
      </c>
      <c r="G13" s="1" t="s">
        <v>38</v>
      </c>
      <c r="I13" s="1" t="s">
        <v>39</v>
      </c>
      <c r="K13" s="4">
        <v>0</v>
      </c>
      <c r="M13" s="4">
        <v>0</v>
      </c>
      <c r="O13" s="4">
        <v>14</v>
      </c>
      <c r="Q13" s="4">
        <v>10627617</v>
      </c>
      <c r="S13" s="4">
        <v>13927335</v>
      </c>
      <c r="U13" s="4">
        <v>0</v>
      </c>
      <c r="W13" s="4">
        <v>0</v>
      </c>
      <c r="Y13" s="4">
        <v>14</v>
      </c>
      <c r="AA13" s="4">
        <v>14000000</v>
      </c>
      <c r="AC13" s="4">
        <v>0</v>
      </c>
      <c r="AE13" s="4">
        <v>0</v>
      </c>
      <c r="AG13" s="4">
        <v>0</v>
      </c>
      <c r="AI13" s="4">
        <v>0</v>
      </c>
      <c r="AK13" s="6">
        <v>0</v>
      </c>
    </row>
    <row r="14" spans="1:37">
      <c r="A14" s="1" t="s">
        <v>40</v>
      </c>
      <c r="C14" s="1" t="s">
        <v>24</v>
      </c>
      <c r="E14" s="1" t="s">
        <v>24</v>
      </c>
      <c r="G14" s="1" t="s">
        <v>41</v>
      </c>
      <c r="I14" s="1" t="s">
        <v>42</v>
      </c>
      <c r="K14" s="4">
        <v>0</v>
      </c>
      <c r="M14" s="4">
        <v>0</v>
      </c>
      <c r="O14" s="4">
        <v>28</v>
      </c>
      <c r="Q14" s="4">
        <v>20578251</v>
      </c>
      <c r="S14" s="4">
        <v>27364199</v>
      </c>
      <c r="U14" s="4">
        <v>0</v>
      </c>
      <c r="W14" s="4">
        <v>0</v>
      </c>
      <c r="Y14" s="4">
        <v>0</v>
      </c>
      <c r="AA14" s="4">
        <v>0</v>
      </c>
      <c r="AC14" s="4">
        <v>28</v>
      </c>
      <c r="AE14" s="4">
        <v>991070</v>
      </c>
      <c r="AG14" s="4">
        <v>20578251</v>
      </c>
      <c r="AI14" s="4">
        <v>27744930</v>
      </c>
      <c r="AK14" s="6">
        <v>3.2429420796842443E-5</v>
      </c>
    </row>
    <row r="15" spans="1:37">
      <c r="A15" s="1" t="s">
        <v>43</v>
      </c>
      <c r="C15" s="1" t="s">
        <v>24</v>
      </c>
      <c r="E15" s="1" t="s">
        <v>24</v>
      </c>
      <c r="G15" s="1" t="s">
        <v>44</v>
      </c>
      <c r="I15" s="1" t="s">
        <v>45</v>
      </c>
      <c r="K15" s="4">
        <v>0</v>
      </c>
      <c r="M15" s="4">
        <v>0</v>
      </c>
      <c r="O15" s="4">
        <v>28</v>
      </c>
      <c r="Q15" s="4">
        <v>16886917</v>
      </c>
      <c r="S15" s="4">
        <v>21161923</v>
      </c>
      <c r="U15" s="4">
        <v>0</v>
      </c>
      <c r="W15" s="4">
        <v>0</v>
      </c>
      <c r="Y15" s="4">
        <v>0</v>
      </c>
      <c r="AA15" s="4">
        <v>0</v>
      </c>
      <c r="AC15" s="4">
        <v>28</v>
      </c>
      <c r="AE15" s="4">
        <v>768970</v>
      </c>
      <c r="AG15" s="4">
        <v>16886917</v>
      </c>
      <c r="AI15" s="4">
        <v>21527257</v>
      </c>
      <c r="AK15" s="6">
        <v>2.5161947637091605E-5</v>
      </c>
    </row>
    <row r="16" spans="1:37">
      <c r="A16" s="1" t="s">
        <v>46</v>
      </c>
      <c r="C16" s="1" t="s">
        <v>24</v>
      </c>
      <c r="E16" s="1" t="s">
        <v>24</v>
      </c>
      <c r="G16" s="1" t="s">
        <v>44</v>
      </c>
      <c r="I16" s="1" t="s">
        <v>45</v>
      </c>
      <c r="K16" s="4">
        <v>0</v>
      </c>
      <c r="M16" s="4">
        <v>0</v>
      </c>
      <c r="O16" s="4">
        <v>3100</v>
      </c>
      <c r="Q16" s="4">
        <v>2088384739</v>
      </c>
      <c r="S16" s="4">
        <v>2524306386</v>
      </c>
      <c r="U16" s="4">
        <v>0</v>
      </c>
      <c r="W16" s="4">
        <v>0</v>
      </c>
      <c r="Y16" s="4">
        <v>0</v>
      </c>
      <c r="AA16" s="4">
        <v>0</v>
      </c>
      <c r="AC16" s="4">
        <v>3100</v>
      </c>
      <c r="AE16" s="4">
        <v>828380</v>
      </c>
      <c r="AG16" s="4">
        <v>2088384739</v>
      </c>
      <c r="AI16" s="4">
        <v>2567512553</v>
      </c>
      <c r="AK16" s="6">
        <v>3.0010147793637335E-3</v>
      </c>
    </row>
    <row r="17" spans="1:37">
      <c r="A17" s="1" t="s">
        <v>47</v>
      </c>
      <c r="C17" s="1" t="s">
        <v>24</v>
      </c>
      <c r="E17" s="1" t="s">
        <v>24</v>
      </c>
      <c r="G17" s="1" t="s">
        <v>48</v>
      </c>
      <c r="I17" s="1" t="s">
        <v>49</v>
      </c>
      <c r="K17" s="4">
        <v>18</v>
      </c>
      <c r="M17" s="4">
        <v>18</v>
      </c>
      <c r="O17" s="4">
        <v>92790</v>
      </c>
      <c r="Q17" s="4">
        <v>86606833987</v>
      </c>
      <c r="S17" s="4">
        <v>83959448641</v>
      </c>
      <c r="U17" s="4">
        <v>0</v>
      </c>
      <c r="W17" s="4">
        <v>0</v>
      </c>
      <c r="Y17" s="4">
        <v>0</v>
      </c>
      <c r="AA17" s="4">
        <v>0</v>
      </c>
      <c r="AC17" s="4">
        <v>92790</v>
      </c>
      <c r="AE17" s="4">
        <v>912239</v>
      </c>
      <c r="AG17" s="4">
        <v>86606833987</v>
      </c>
      <c r="AI17" s="4">
        <v>84631333260</v>
      </c>
      <c r="AK17" s="6">
        <v>9.8920599867664008E-2</v>
      </c>
    </row>
    <row r="18" spans="1:37">
      <c r="A18" s="1" t="s">
        <v>50</v>
      </c>
      <c r="C18" s="1" t="s">
        <v>24</v>
      </c>
      <c r="E18" s="1" t="s">
        <v>24</v>
      </c>
      <c r="G18" s="1" t="s">
        <v>51</v>
      </c>
      <c r="I18" s="1" t="s">
        <v>52</v>
      </c>
      <c r="K18" s="4">
        <v>21</v>
      </c>
      <c r="M18" s="4">
        <v>21</v>
      </c>
      <c r="O18" s="4">
        <v>127296</v>
      </c>
      <c r="Q18" s="4">
        <v>123750734554</v>
      </c>
      <c r="S18" s="4">
        <v>122866123850</v>
      </c>
      <c r="U18" s="4">
        <v>0</v>
      </c>
      <c r="W18" s="4">
        <v>0</v>
      </c>
      <c r="Y18" s="4">
        <v>0</v>
      </c>
      <c r="AA18" s="4">
        <v>0</v>
      </c>
      <c r="AC18" s="4">
        <v>127296</v>
      </c>
      <c r="AE18" s="4">
        <v>950851</v>
      </c>
      <c r="AG18" s="4">
        <v>123750734554</v>
      </c>
      <c r="AI18" s="4">
        <v>121017590481</v>
      </c>
      <c r="AK18" s="6">
        <v>0.14145036103995587</v>
      </c>
    </row>
    <row r="19" spans="1:37">
      <c r="A19" s="1" t="s">
        <v>53</v>
      </c>
      <c r="C19" s="1" t="s">
        <v>24</v>
      </c>
      <c r="E19" s="1" t="s">
        <v>24</v>
      </c>
      <c r="G19" s="1" t="s">
        <v>54</v>
      </c>
      <c r="I19" s="1" t="s">
        <v>55</v>
      </c>
      <c r="K19" s="4">
        <v>0</v>
      </c>
      <c r="M19" s="4">
        <v>0</v>
      </c>
      <c r="O19" s="4">
        <v>27114</v>
      </c>
      <c r="Q19" s="4">
        <v>25004995032</v>
      </c>
      <c r="S19" s="4">
        <v>24995932365</v>
      </c>
      <c r="U19" s="4">
        <v>200583</v>
      </c>
      <c r="W19" s="4">
        <v>188820834900</v>
      </c>
      <c r="Y19" s="4">
        <v>0</v>
      </c>
      <c r="AA19" s="4">
        <v>0</v>
      </c>
      <c r="AC19" s="4">
        <v>227697</v>
      </c>
      <c r="AE19" s="4">
        <v>941945</v>
      </c>
      <c r="AG19" s="4">
        <v>213825829932</v>
      </c>
      <c r="AI19" s="4">
        <v>214439176518</v>
      </c>
      <c r="AK19" s="6">
        <v>0.25064537162755851</v>
      </c>
    </row>
    <row r="20" spans="1:37">
      <c r="A20" s="1" t="s">
        <v>56</v>
      </c>
      <c r="C20" s="1" t="s">
        <v>24</v>
      </c>
      <c r="E20" s="1" t="s">
        <v>24</v>
      </c>
      <c r="G20" s="1" t="s">
        <v>57</v>
      </c>
      <c r="I20" s="1" t="s">
        <v>6</v>
      </c>
      <c r="K20" s="4">
        <v>0</v>
      </c>
      <c r="M20" s="4">
        <v>0</v>
      </c>
      <c r="O20" s="4">
        <v>110766</v>
      </c>
      <c r="Q20" s="4">
        <v>87897253074</v>
      </c>
      <c r="S20" s="4">
        <v>106653922571</v>
      </c>
      <c r="U20" s="4">
        <v>0</v>
      </c>
      <c r="W20" s="4">
        <v>0</v>
      </c>
      <c r="Y20" s="4">
        <v>110766</v>
      </c>
      <c r="AA20" s="4">
        <v>110766000000</v>
      </c>
      <c r="AC20" s="4">
        <v>0</v>
      </c>
      <c r="AE20" s="4">
        <v>0</v>
      </c>
      <c r="AG20" s="4">
        <v>0</v>
      </c>
      <c r="AI20" s="4">
        <v>0</v>
      </c>
      <c r="AK20" s="6">
        <v>0</v>
      </c>
    </row>
    <row r="21" spans="1:37">
      <c r="A21" s="1" t="s">
        <v>58</v>
      </c>
      <c r="C21" s="1" t="s">
        <v>24</v>
      </c>
      <c r="E21" s="1" t="s">
        <v>24</v>
      </c>
      <c r="G21" s="1" t="s">
        <v>57</v>
      </c>
      <c r="I21" s="1" t="s">
        <v>6</v>
      </c>
      <c r="K21" s="4">
        <v>0</v>
      </c>
      <c r="M21" s="4">
        <v>0</v>
      </c>
      <c r="O21" s="4">
        <v>105640</v>
      </c>
      <c r="Q21" s="4">
        <v>98687224252</v>
      </c>
      <c r="S21" s="4">
        <v>102910256780</v>
      </c>
      <c r="U21" s="4">
        <v>0</v>
      </c>
      <c r="W21" s="4">
        <v>0</v>
      </c>
      <c r="Y21" s="4">
        <v>105640</v>
      </c>
      <c r="AA21" s="4">
        <v>105640000000</v>
      </c>
      <c r="AC21" s="4">
        <v>0</v>
      </c>
      <c r="AE21" s="4">
        <v>0</v>
      </c>
      <c r="AG21" s="4">
        <v>0</v>
      </c>
      <c r="AI21" s="4">
        <v>0</v>
      </c>
      <c r="AK21" s="6">
        <v>0</v>
      </c>
    </row>
    <row r="22" spans="1:37">
      <c r="A22" s="1" t="s">
        <v>59</v>
      </c>
      <c r="C22" s="1" t="s">
        <v>24</v>
      </c>
      <c r="E22" s="1" t="s">
        <v>24</v>
      </c>
      <c r="G22" s="1" t="s">
        <v>60</v>
      </c>
      <c r="I22" s="1" t="s">
        <v>61</v>
      </c>
      <c r="K22" s="4">
        <v>0</v>
      </c>
      <c r="M22" s="4">
        <v>0</v>
      </c>
      <c r="O22" s="4">
        <v>111350</v>
      </c>
      <c r="Q22" s="4">
        <v>100015901358</v>
      </c>
      <c r="S22" s="4">
        <v>101533497983</v>
      </c>
      <c r="U22" s="4">
        <v>0</v>
      </c>
      <c r="W22" s="4">
        <v>0</v>
      </c>
      <c r="Y22" s="4">
        <v>0</v>
      </c>
      <c r="AA22" s="4">
        <v>0</v>
      </c>
      <c r="AC22" s="4">
        <v>111350</v>
      </c>
      <c r="AE22" s="4">
        <v>954582</v>
      </c>
      <c r="AG22" s="4">
        <v>100015901358</v>
      </c>
      <c r="AI22" s="4">
        <v>106273458772</v>
      </c>
      <c r="AK22" s="6">
        <v>0.12421681056874444</v>
      </c>
    </row>
    <row r="23" spans="1:37">
      <c r="A23" s="1" t="s">
        <v>62</v>
      </c>
      <c r="C23" s="1" t="s">
        <v>24</v>
      </c>
      <c r="E23" s="1" t="s">
        <v>24</v>
      </c>
      <c r="G23" s="1" t="s">
        <v>63</v>
      </c>
      <c r="I23" s="1" t="s">
        <v>64</v>
      </c>
      <c r="K23" s="4">
        <v>15</v>
      </c>
      <c r="M23" s="4">
        <v>15</v>
      </c>
      <c r="O23" s="4">
        <v>15704</v>
      </c>
      <c r="Q23" s="4">
        <v>15002080151</v>
      </c>
      <c r="S23" s="4">
        <v>13912368318</v>
      </c>
      <c r="U23" s="4">
        <v>0</v>
      </c>
      <c r="W23" s="4">
        <v>0</v>
      </c>
      <c r="Y23" s="4">
        <v>0</v>
      </c>
      <c r="AA23" s="4">
        <v>0</v>
      </c>
      <c r="AC23" s="4">
        <v>15704</v>
      </c>
      <c r="AE23" s="4">
        <v>888503</v>
      </c>
      <c r="AG23" s="4">
        <v>15002080151</v>
      </c>
      <c r="AI23" s="4">
        <v>13950522121</v>
      </c>
      <c r="AK23" s="6">
        <v>1.630594678730737E-2</v>
      </c>
    </row>
    <row r="24" spans="1:37">
      <c r="A24" s="1" t="s">
        <v>65</v>
      </c>
      <c r="C24" s="1" t="s">
        <v>24</v>
      </c>
      <c r="E24" s="1" t="s">
        <v>24</v>
      </c>
      <c r="G24" s="1" t="s">
        <v>66</v>
      </c>
      <c r="I24" s="1" t="s">
        <v>36</v>
      </c>
      <c r="K24" s="4">
        <v>17</v>
      </c>
      <c r="M24" s="4">
        <v>17</v>
      </c>
      <c r="O24" s="4">
        <v>146677</v>
      </c>
      <c r="Q24" s="4">
        <v>136785453516</v>
      </c>
      <c r="S24" s="4">
        <v>129980808794</v>
      </c>
      <c r="U24" s="4">
        <v>15251</v>
      </c>
      <c r="W24" s="4">
        <v>15032584659</v>
      </c>
      <c r="Y24" s="4">
        <v>0</v>
      </c>
      <c r="AA24" s="4">
        <v>0</v>
      </c>
      <c r="AC24" s="4">
        <v>161928</v>
      </c>
      <c r="AE24" s="4">
        <v>888762</v>
      </c>
      <c r="AG24" s="4">
        <v>151818038175</v>
      </c>
      <c r="AI24" s="4">
        <v>143889368460</v>
      </c>
      <c r="AK24" s="6">
        <v>0.16818384036223011</v>
      </c>
    </row>
    <row r="25" spans="1:37">
      <c r="A25" s="1" t="s">
        <v>67</v>
      </c>
      <c r="C25" s="1" t="s">
        <v>24</v>
      </c>
      <c r="E25" s="1" t="s">
        <v>24</v>
      </c>
      <c r="G25" s="1" t="s">
        <v>68</v>
      </c>
      <c r="I25" s="1" t="s">
        <v>42</v>
      </c>
      <c r="K25" s="4">
        <v>0</v>
      </c>
      <c r="M25" s="4">
        <v>0</v>
      </c>
      <c r="O25" s="4">
        <v>0</v>
      </c>
      <c r="Q25" s="4">
        <v>0</v>
      </c>
      <c r="S25" s="4">
        <v>0</v>
      </c>
      <c r="U25" s="4">
        <v>3100</v>
      </c>
      <c r="W25" s="4">
        <v>3036473259</v>
      </c>
      <c r="Y25" s="4">
        <v>0</v>
      </c>
      <c r="AA25" s="4">
        <v>0</v>
      </c>
      <c r="AC25" s="4">
        <v>3100</v>
      </c>
      <c r="AE25" s="4">
        <v>991580</v>
      </c>
      <c r="AG25" s="4">
        <v>3036473259</v>
      </c>
      <c r="AI25" s="4">
        <v>3073340855</v>
      </c>
      <c r="AK25" s="6">
        <v>3.5922478030733012E-3</v>
      </c>
    </row>
    <row r="26" spans="1:37">
      <c r="A26" s="1" t="s">
        <v>69</v>
      </c>
      <c r="C26" s="1" t="s">
        <v>24</v>
      </c>
      <c r="E26" s="1" t="s">
        <v>24</v>
      </c>
      <c r="G26" s="1" t="s">
        <v>70</v>
      </c>
      <c r="I26" s="1" t="s">
        <v>71</v>
      </c>
      <c r="K26" s="4">
        <v>0</v>
      </c>
      <c r="M26" s="4">
        <v>0</v>
      </c>
      <c r="O26" s="4">
        <v>0</v>
      </c>
      <c r="Q26" s="4">
        <v>0</v>
      </c>
      <c r="S26" s="4">
        <v>0</v>
      </c>
      <c r="U26" s="4">
        <v>22600</v>
      </c>
      <c r="W26" s="4">
        <v>17021110515</v>
      </c>
      <c r="Y26" s="4">
        <v>0</v>
      </c>
      <c r="AA26" s="4">
        <v>0</v>
      </c>
      <c r="AC26" s="4">
        <v>22600</v>
      </c>
      <c r="AE26" s="4">
        <v>764040</v>
      </c>
      <c r="AG26" s="4">
        <v>17021110515</v>
      </c>
      <c r="AI26" s="4">
        <v>17264174301</v>
      </c>
      <c r="AK26" s="6">
        <v>2.0179080398370519E-2</v>
      </c>
    </row>
    <row r="27" spans="1:37" ht="22.5" thickBot="1">
      <c r="Q27" s="5">
        <f>SUM(Q9:Q26)</f>
        <v>794523865761</v>
      </c>
      <c r="S27" s="5">
        <f>SUM(S9:S26)</f>
        <v>817130620276</v>
      </c>
      <c r="W27" s="5">
        <f>SUM(W9:W26)</f>
        <v>223911003333</v>
      </c>
      <c r="AA27" s="5">
        <f>SUM(AA9:AA26)</f>
        <v>216491000000</v>
      </c>
      <c r="AG27" s="5">
        <f>SUM(AG9:AG26)</f>
        <v>831787946065</v>
      </c>
      <c r="AI27" s="5">
        <f>SUM(AI9:AI26)</f>
        <v>837236593328</v>
      </c>
      <c r="AK27" s="7">
        <f>SUM(AK9:AK26)</f>
        <v>0.97859673070173758</v>
      </c>
    </row>
    <row r="28" spans="1:37" ht="22.5" thickTop="1"/>
    <row r="30" spans="1:37">
      <c r="AK30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7"/>
  <sheetViews>
    <sheetView rightToLeft="1" workbookViewId="0">
      <selection activeCell="K47" sqref="K47"/>
    </sheetView>
  </sheetViews>
  <sheetFormatPr defaultRowHeight="21.75"/>
  <cols>
    <col min="1" max="1" width="32.140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7.85546875" style="1" bestFit="1" customWidth="1"/>
    <col min="16" max="16" width="1" style="1" customWidth="1"/>
    <col min="17" max="17" width="17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111</v>
      </c>
      <c r="C6" s="13" t="s">
        <v>109</v>
      </c>
      <c r="D6" s="13" t="s">
        <v>109</v>
      </c>
      <c r="E6" s="13" t="s">
        <v>109</v>
      </c>
      <c r="F6" s="13" t="s">
        <v>109</v>
      </c>
      <c r="G6" s="13" t="s">
        <v>109</v>
      </c>
      <c r="H6" s="13" t="s">
        <v>109</v>
      </c>
      <c r="I6" s="13" t="s">
        <v>109</v>
      </c>
      <c r="K6" s="13" t="s">
        <v>110</v>
      </c>
      <c r="L6" s="13" t="s">
        <v>110</v>
      </c>
      <c r="M6" s="13" t="s">
        <v>110</v>
      </c>
      <c r="N6" s="13" t="s">
        <v>110</v>
      </c>
      <c r="O6" s="13" t="s">
        <v>110</v>
      </c>
      <c r="P6" s="13" t="s">
        <v>110</v>
      </c>
      <c r="Q6" s="13" t="s">
        <v>110</v>
      </c>
    </row>
    <row r="7" spans="1:17" ht="22.5">
      <c r="A7" s="13" t="s">
        <v>111</v>
      </c>
      <c r="C7" s="14" t="s">
        <v>164</v>
      </c>
      <c r="E7" s="14" t="s">
        <v>161</v>
      </c>
      <c r="G7" s="14" t="s">
        <v>162</v>
      </c>
      <c r="I7" s="14" t="s">
        <v>165</v>
      </c>
      <c r="K7" s="14" t="s">
        <v>164</v>
      </c>
      <c r="M7" s="14" t="s">
        <v>161</v>
      </c>
      <c r="O7" s="14" t="s">
        <v>162</v>
      </c>
      <c r="Q7" s="14" t="s">
        <v>165</v>
      </c>
    </row>
    <row r="8" spans="1:17">
      <c r="A8" s="1" t="s">
        <v>56</v>
      </c>
      <c r="C8" s="8">
        <v>0</v>
      </c>
      <c r="D8" s="8"/>
      <c r="E8" s="8">
        <f>IFERROR(VLOOKUP(A8,'درآمد ناشی از تغییر قیمت اوراق'!A:Q,9,0),0)</f>
        <v>0</v>
      </c>
      <c r="F8" s="8"/>
      <c r="G8" s="8">
        <v>20146449784</v>
      </c>
      <c r="H8" s="8"/>
      <c r="I8" s="8">
        <f>C8+E8+G8</f>
        <v>20146449784</v>
      </c>
      <c r="J8" s="8"/>
      <c r="K8" s="8">
        <v>0</v>
      </c>
      <c r="L8" s="8"/>
      <c r="M8" s="8">
        <f>IFERROR(VLOOKUP(A8,'درآمد ناشی از تغییر قیمت اوراق'!A:Q,17,0),0)</f>
        <v>0</v>
      </c>
      <c r="N8" s="8"/>
      <c r="O8" s="8">
        <v>26310669551</v>
      </c>
      <c r="P8" s="8"/>
      <c r="Q8" s="8">
        <f>K8+M8+O8</f>
        <v>26310669551</v>
      </c>
    </row>
    <row r="9" spans="1:17">
      <c r="A9" s="1" t="s">
        <v>58</v>
      </c>
      <c r="C9" s="8">
        <v>0</v>
      </c>
      <c r="D9" s="8"/>
      <c r="E9" s="8">
        <f>IFERROR(VLOOKUP(A9,'درآمد ناشی از تغییر قیمت اوراق'!A:Q,9,0),0)</f>
        <v>0</v>
      </c>
      <c r="F9" s="8"/>
      <c r="G9" s="8">
        <v>6952775748</v>
      </c>
      <c r="H9" s="8"/>
      <c r="I9" s="8">
        <f t="shared" ref="I9:I45" si="0">C9+E9+G9</f>
        <v>6952775748</v>
      </c>
      <c r="J9" s="8"/>
      <c r="K9" s="8">
        <v>0</v>
      </c>
      <c r="L9" s="8"/>
      <c r="M9" s="8">
        <f>IFERROR(VLOOKUP(A9,'درآمد ناشی از تغییر قیمت اوراق'!A:Q,17,0),0)</f>
        <v>0</v>
      </c>
      <c r="N9" s="8"/>
      <c r="O9" s="8">
        <v>7613328055</v>
      </c>
      <c r="P9" s="8"/>
      <c r="Q9" s="8">
        <f t="shared" ref="Q9:Q45" si="1">K9+M9+O9</f>
        <v>7613328055</v>
      </c>
    </row>
    <row r="10" spans="1:17">
      <c r="A10" s="1" t="s">
        <v>30</v>
      </c>
      <c r="C10" s="8">
        <v>0</v>
      </c>
      <c r="D10" s="8"/>
      <c r="E10" s="8">
        <f>IFERROR(VLOOKUP(A10,'درآمد ناشی از تغییر قیمت اوراق'!A:Q,9,0),0)</f>
        <v>0</v>
      </c>
      <c r="F10" s="8"/>
      <c r="G10" s="8">
        <v>10903004</v>
      </c>
      <c r="H10" s="8"/>
      <c r="I10" s="8">
        <f t="shared" si="0"/>
        <v>10903004</v>
      </c>
      <c r="J10" s="8"/>
      <c r="K10" s="8">
        <v>0</v>
      </c>
      <c r="L10" s="8"/>
      <c r="M10" s="8">
        <f>IFERROR(VLOOKUP(A10,'درآمد ناشی از تغییر قیمت اوراق'!A:Q,17,0),0)</f>
        <v>0</v>
      </c>
      <c r="N10" s="8"/>
      <c r="O10" s="8">
        <v>1499538147</v>
      </c>
      <c r="P10" s="8"/>
      <c r="Q10" s="8">
        <f t="shared" si="1"/>
        <v>1499538147</v>
      </c>
    </row>
    <row r="11" spans="1:17">
      <c r="A11" s="1" t="s">
        <v>37</v>
      </c>
      <c r="C11" s="8">
        <v>0</v>
      </c>
      <c r="D11" s="8"/>
      <c r="E11" s="8">
        <f>IFERROR(VLOOKUP(A11,'درآمد ناشی از تغییر قیمت اوراق'!A:Q,9,0),0)</f>
        <v>0</v>
      </c>
      <c r="F11" s="8"/>
      <c r="G11" s="8">
        <v>2130432</v>
      </c>
      <c r="H11" s="8"/>
      <c r="I11" s="8">
        <f t="shared" si="0"/>
        <v>2130432</v>
      </c>
      <c r="J11" s="8"/>
      <c r="K11" s="8">
        <v>0</v>
      </c>
      <c r="L11" s="8"/>
      <c r="M11" s="8">
        <f>IFERROR(VLOOKUP(A11,'درآمد ناشی از تغییر قیمت اوراق'!A:Q,17,0),0)</f>
        <v>0</v>
      </c>
      <c r="N11" s="8"/>
      <c r="O11" s="8">
        <v>2130432</v>
      </c>
      <c r="P11" s="8"/>
      <c r="Q11" s="8">
        <f t="shared" si="1"/>
        <v>2130432</v>
      </c>
    </row>
    <row r="12" spans="1:17">
      <c r="A12" s="1" t="s">
        <v>143</v>
      </c>
      <c r="C12" s="8">
        <v>0</v>
      </c>
      <c r="D12" s="8"/>
      <c r="E12" s="8">
        <f>IFERROR(VLOOKUP(A12,'درآمد ناشی از تغییر قیمت اوراق'!A:Q,9,0),0)</f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f>IFERROR(VLOOKUP(A12,'درآمد ناشی از تغییر قیمت اوراق'!A:Q,17,0),0)</f>
        <v>0</v>
      </c>
      <c r="N12" s="8"/>
      <c r="O12" s="8">
        <v>37336186647</v>
      </c>
      <c r="P12" s="8"/>
      <c r="Q12" s="8">
        <f t="shared" si="1"/>
        <v>37336186647</v>
      </c>
    </row>
    <row r="13" spans="1:17">
      <c r="A13" s="1" t="s">
        <v>67</v>
      </c>
      <c r="C13" s="8">
        <v>0</v>
      </c>
      <c r="D13" s="8"/>
      <c r="E13" s="8">
        <f>IFERROR(VLOOKUP(A13,'درآمد ناشی از تغییر قیمت اوراق'!A:Q,9,0),0)</f>
        <v>36867596</v>
      </c>
      <c r="F13" s="8"/>
      <c r="G13" s="8">
        <v>0</v>
      </c>
      <c r="H13" s="8"/>
      <c r="I13" s="8">
        <f t="shared" si="0"/>
        <v>36867596</v>
      </c>
      <c r="J13" s="8"/>
      <c r="K13" s="8">
        <v>0</v>
      </c>
      <c r="L13" s="8"/>
      <c r="M13" s="8">
        <f>IFERROR(VLOOKUP(A13,'درآمد ناشی از تغییر قیمت اوراق'!A:Q,17,0),0)</f>
        <v>36867596</v>
      </c>
      <c r="N13" s="8"/>
      <c r="O13" s="8">
        <v>-682464359</v>
      </c>
      <c r="P13" s="8"/>
      <c r="Q13" s="8">
        <f t="shared" si="1"/>
        <v>-645596763</v>
      </c>
    </row>
    <row r="14" spans="1:17">
      <c r="A14" s="1" t="s">
        <v>119</v>
      </c>
      <c r="C14" s="8">
        <v>0</v>
      </c>
      <c r="D14" s="8"/>
      <c r="E14" s="8">
        <f>IFERROR(VLOOKUP(A14,'درآمد ناشی از تغییر قیمت اوراق'!A:Q,9,0),0)</f>
        <v>0</v>
      </c>
      <c r="F14" s="8"/>
      <c r="G14" s="8">
        <v>0</v>
      </c>
      <c r="H14" s="8"/>
      <c r="I14" s="8">
        <f t="shared" si="0"/>
        <v>0</v>
      </c>
      <c r="J14" s="8"/>
      <c r="K14" s="8">
        <v>37828264</v>
      </c>
      <c r="L14" s="8"/>
      <c r="M14" s="8">
        <f>IFERROR(VLOOKUP(A14,'درآمد ناشی از تغییر قیمت اوراق'!A:Q,17,0),0)</f>
        <v>0</v>
      </c>
      <c r="N14" s="8"/>
      <c r="O14" s="8">
        <v>94448682</v>
      </c>
      <c r="P14" s="8"/>
      <c r="Q14" s="8">
        <f t="shared" si="1"/>
        <v>132276946</v>
      </c>
    </row>
    <row r="15" spans="1:17">
      <c r="A15" s="1" t="s">
        <v>34</v>
      </c>
      <c r="C15" s="8">
        <v>0</v>
      </c>
      <c r="D15" s="8"/>
      <c r="E15" s="8">
        <f>IFERROR(VLOOKUP(A15,'درآمد ناشی از تغییر قیمت اوراق'!A:Q,9,0),0)</f>
        <v>1414126162</v>
      </c>
      <c r="F15" s="8"/>
      <c r="G15" s="8">
        <v>0</v>
      </c>
      <c r="H15" s="8"/>
      <c r="I15" s="8">
        <f t="shared" si="0"/>
        <v>1414126162</v>
      </c>
      <c r="J15" s="8"/>
      <c r="K15" s="8">
        <v>0</v>
      </c>
      <c r="L15" s="8"/>
      <c r="M15" s="8">
        <f>IFERROR(VLOOKUP(A15,'درآمد ناشی از تغییر قیمت اوراق'!A:Q,17,0),0)</f>
        <v>7077154659</v>
      </c>
      <c r="N15" s="8"/>
      <c r="O15" s="8">
        <v>3379966601</v>
      </c>
      <c r="P15" s="8"/>
      <c r="Q15" s="8">
        <f t="shared" si="1"/>
        <v>10457121260</v>
      </c>
    </row>
    <row r="16" spans="1:17">
      <c r="A16" s="1" t="s">
        <v>65</v>
      </c>
      <c r="C16" s="8">
        <v>2349778897</v>
      </c>
      <c r="D16" s="8"/>
      <c r="E16" s="8">
        <f>IFERROR(VLOOKUP(A16,'درآمد ناشی از تغییر قیمت اوراق'!A:Q,9,0),0)</f>
        <v>-1124024993</v>
      </c>
      <c r="F16" s="8"/>
      <c r="G16" s="8">
        <v>0</v>
      </c>
      <c r="H16" s="8"/>
      <c r="I16" s="8">
        <f t="shared" si="0"/>
        <v>1225753904</v>
      </c>
      <c r="J16" s="8"/>
      <c r="K16" s="8">
        <v>21424531912</v>
      </c>
      <c r="L16" s="8"/>
      <c r="M16" s="8">
        <f>IFERROR(VLOOKUP(A16,'درآمد ناشی از تغییر قیمت اوراق'!A:Q,17,0),0)</f>
        <v>-10833602306</v>
      </c>
      <c r="N16" s="8"/>
      <c r="O16" s="8">
        <v>484278030</v>
      </c>
      <c r="P16" s="8"/>
      <c r="Q16" s="8">
        <f t="shared" si="1"/>
        <v>11075207636</v>
      </c>
    </row>
    <row r="17" spans="1:17">
      <c r="A17" s="1" t="s">
        <v>144</v>
      </c>
      <c r="C17" s="8">
        <v>0</v>
      </c>
      <c r="D17" s="8"/>
      <c r="E17" s="8">
        <f>IFERROR(VLOOKUP(A17,'درآمد ناشی از تغییر قیمت اوراق'!A:Q,9,0),0)</f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f>IFERROR(VLOOKUP(A17,'درآمد ناشی از تغییر قیمت اوراق'!A:Q,17,0),0)</f>
        <v>0</v>
      </c>
      <c r="N17" s="8"/>
      <c r="O17" s="8">
        <v>2280941</v>
      </c>
      <c r="P17" s="8"/>
      <c r="Q17" s="8">
        <f t="shared" si="1"/>
        <v>2280941</v>
      </c>
    </row>
    <row r="18" spans="1:17">
      <c r="A18" s="1" t="s">
        <v>145</v>
      </c>
      <c r="C18" s="8">
        <v>0</v>
      </c>
      <c r="D18" s="8"/>
      <c r="E18" s="8">
        <f>IFERROR(VLOOKUP(A18,'درآمد ناشی از تغییر قیمت اوراق'!A:Q,9,0),0)</f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f>IFERROR(VLOOKUP(A18,'درآمد ناشی از تغییر قیمت اوراق'!A:Q,17,0),0)</f>
        <v>0</v>
      </c>
      <c r="N18" s="8"/>
      <c r="O18" s="8">
        <v>8720281380</v>
      </c>
      <c r="P18" s="8"/>
      <c r="Q18" s="8">
        <f t="shared" si="1"/>
        <v>8720281380</v>
      </c>
    </row>
    <row r="19" spans="1:17">
      <c r="A19" s="1" t="s">
        <v>27</v>
      </c>
      <c r="C19" s="8">
        <v>0</v>
      </c>
      <c r="D19" s="8"/>
      <c r="E19" s="8">
        <f>IFERROR(VLOOKUP(A19,'درآمد ناشی از تغییر قیمت اوراق'!A:Q,9,0),0)</f>
        <v>51332694</v>
      </c>
      <c r="F19" s="8"/>
      <c r="G19" s="8">
        <v>0</v>
      </c>
      <c r="H19" s="8"/>
      <c r="I19" s="8">
        <f t="shared" si="0"/>
        <v>51332694</v>
      </c>
      <c r="J19" s="8"/>
      <c r="K19" s="8">
        <v>0</v>
      </c>
      <c r="L19" s="8"/>
      <c r="M19" s="8">
        <f>IFERROR(VLOOKUP(A19,'درآمد ناشی از تغییر قیمت اوراق'!A:Q,17,0),0)</f>
        <v>525270176</v>
      </c>
      <c r="N19" s="8"/>
      <c r="O19" s="8">
        <v>1590978387</v>
      </c>
      <c r="P19" s="8"/>
      <c r="Q19" s="8">
        <f t="shared" si="1"/>
        <v>2116248563</v>
      </c>
    </row>
    <row r="20" spans="1:17">
      <c r="A20" s="1" t="s">
        <v>146</v>
      </c>
      <c r="C20" s="8">
        <v>0</v>
      </c>
      <c r="D20" s="8"/>
      <c r="E20" s="8">
        <f>IFERROR(VLOOKUP(A20,'درآمد ناشی از تغییر قیمت اوراق'!A:Q,9,0),0)</f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f>IFERROR(VLOOKUP(A20,'درآمد ناشی از تغییر قیمت اوراق'!A:Q,17,0),0)</f>
        <v>0</v>
      </c>
      <c r="N20" s="8"/>
      <c r="O20" s="8">
        <v>1215994563</v>
      </c>
      <c r="P20" s="8"/>
      <c r="Q20" s="8">
        <f t="shared" si="1"/>
        <v>1215994563</v>
      </c>
    </row>
    <row r="21" spans="1:17">
      <c r="A21" s="1" t="s">
        <v>147</v>
      </c>
      <c r="C21" s="8">
        <v>0</v>
      </c>
      <c r="D21" s="8"/>
      <c r="E21" s="8">
        <f>IFERROR(VLOOKUP(A21,'درآمد ناشی از تغییر قیمت اوراق'!A:Q,9,0),0)</f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f>IFERROR(VLOOKUP(A21,'درآمد ناشی از تغییر قیمت اوراق'!A:Q,17,0),0)</f>
        <v>0</v>
      </c>
      <c r="N21" s="8"/>
      <c r="O21" s="8">
        <v>9676771121</v>
      </c>
      <c r="P21" s="8"/>
      <c r="Q21" s="8">
        <f t="shared" si="1"/>
        <v>9676771121</v>
      </c>
    </row>
    <row r="22" spans="1:17">
      <c r="A22" s="1" t="s">
        <v>148</v>
      </c>
      <c r="C22" s="8">
        <v>0</v>
      </c>
      <c r="D22" s="8"/>
      <c r="E22" s="8">
        <f>IFERROR(VLOOKUP(A22,'درآمد ناشی از تغییر قیمت اوراق'!A:Q,9,0),0)</f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f>IFERROR(VLOOKUP(A22,'درآمد ناشی از تغییر قیمت اوراق'!A:Q,17,0),0)</f>
        <v>0</v>
      </c>
      <c r="N22" s="8"/>
      <c r="O22" s="8">
        <v>3702677773</v>
      </c>
      <c r="P22" s="8"/>
      <c r="Q22" s="8">
        <f t="shared" si="1"/>
        <v>3702677773</v>
      </c>
    </row>
    <row r="23" spans="1:17">
      <c r="A23" s="1" t="s">
        <v>149</v>
      </c>
      <c r="C23" s="8">
        <v>0</v>
      </c>
      <c r="D23" s="8"/>
      <c r="E23" s="8">
        <f>IFERROR(VLOOKUP(A23,'درآمد ناشی از تغییر قیمت اوراق'!A:Q,9,0),0)</f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f>IFERROR(VLOOKUP(A23,'درآمد ناشی از تغییر قیمت اوراق'!A:Q,17,0),0)</f>
        <v>0</v>
      </c>
      <c r="N23" s="8"/>
      <c r="O23" s="8">
        <v>1601522500</v>
      </c>
      <c r="P23" s="8"/>
      <c r="Q23" s="8">
        <f t="shared" si="1"/>
        <v>1601522500</v>
      </c>
    </row>
    <row r="24" spans="1:17">
      <c r="A24" s="1" t="s">
        <v>150</v>
      </c>
      <c r="C24" s="8">
        <v>0</v>
      </c>
      <c r="D24" s="8"/>
      <c r="E24" s="8">
        <f>IFERROR(VLOOKUP(A24,'درآمد ناشی از تغییر قیمت اوراق'!A:Q,9,0),0)</f>
        <v>0</v>
      </c>
      <c r="F24" s="8"/>
      <c r="G24" s="8">
        <v>0</v>
      </c>
      <c r="H24" s="8"/>
      <c r="I24" s="8">
        <f t="shared" si="0"/>
        <v>0</v>
      </c>
      <c r="J24" s="8"/>
      <c r="K24" s="8">
        <v>0</v>
      </c>
      <c r="L24" s="8"/>
      <c r="M24" s="8">
        <f>IFERROR(VLOOKUP(A24,'درآمد ناشی از تغییر قیمت اوراق'!A:Q,17,0),0)</f>
        <v>0</v>
      </c>
      <c r="N24" s="8"/>
      <c r="O24" s="8">
        <v>1897999993</v>
      </c>
      <c r="P24" s="8"/>
      <c r="Q24" s="8">
        <f t="shared" si="1"/>
        <v>1897999993</v>
      </c>
    </row>
    <row r="25" spans="1:17">
      <c r="A25" s="1" t="s">
        <v>69</v>
      </c>
      <c r="C25" s="8">
        <v>0</v>
      </c>
      <c r="D25" s="8"/>
      <c r="E25" s="8">
        <f>IFERROR(VLOOKUP(A25,'درآمد ناشی از تغییر قیمت اوراق'!A:Q,9,0),0)</f>
        <v>243063786</v>
      </c>
      <c r="F25" s="8"/>
      <c r="G25" s="8">
        <v>0</v>
      </c>
      <c r="H25" s="8"/>
      <c r="I25" s="8">
        <f t="shared" si="0"/>
        <v>243063786</v>
      </c>
      <c r="J25" s="8"/>
      <c r="K25" s="8">
        <v>0</v>
      </c>
      <c r="L25" s="8"/>
      <c r="M25" s="8">
        <f>IFERROR(VLOOKUP(A25,'درآمد ناشی از تغییر قیمت اوراق'!A:Q,17,0),0)</f>
        <v>243063786</v>
      </c>
      <c r="N25" s="8"/>
      <c r="O25" s="8">
        <v>2223818863</v>
      </c>
      <c r="P25" s="8"/>
      <c r="Q25" s="8">
        <f t="shared" si="1"/>
        <v>2466882649</v>
      </c>
    </row>
    <row r="26" spans="1:17">
      <c r="A26" s="1" t="s">
        <v>121</v>
      </c>
      <c r="C26" s="8">
        <v>0</v>
      </c>
      <c r="D26" s="8"/>
      <c r="E26" s="8">
        <f>IFERROR(VLOOKUP(A26,'درآمد ناشی از تغییر قیمت اوراق'!A:Q,9,0),0)</f>
        <v>0</v>
      </c>
      <c r="F26" s="8"/>
      <c r="G26" s="8">
        <v>0</v>
      </c>
      <c r="H26" s="8"/>
      <c r="I26" s="8">
        <f t="shared" si="0"/>
        <v>0</v>
      </c>
      <c r="J26" s="8"/>
      <c r="K26" s="8">
        <v>453867290</v>
      </c>
      <c r="L26" s="8"/>
      <c r="M26" s="8">
        <f>IFERROR(VLOOKUP(A26,'درآمد ناشی از تغییر قیمت اوراق'!A:Q,17,0),0)</f>
        <v>0</v>
      </c>
      <c r="N26" s="8"/>
      <c r="O26" s="8">
        <v>-516967705</v>
      </c>
      <c r="P26" s="8"/>
      <c r="Q26" s="8">
        <f t="shared" si="1"/>
        <v>-63100415</v>
      </c>
    </row>
    <row r="27" spans="1:17">
      <c r="A27" s="1" t="s">
        <v>151</v>
      </c>
      <c r="C27" s="8">
        <v>0</v>
      </c>
      <c r="D27" s="8"/>
      <c r="E27" s="8">
        <f>IFERROR(VLOOKUP(A27,'درآمد ناشی از تغییر قیمت اوراق'!A:Q,9,0),0)</f>
        <v>0</v>
      </c>
      <c r="F27" s="8"/>
      <c r="G27" s="8">
        <v>0</v>
      </c>
      <c r="H27" s="8"/>
      <c r="I27" s="8">
        <f t="shared" si="0"/>
        <v>0</v>
      </c>
      <c r="J27" s="8"/>
      <c r="K27" s="8">
        <v>0</v>
      </c>
      <c r="L27" s="8"/>
      <c r="M27" s="8">
        <f>IFERROR(VLOOKUP(A27,'درآمد ناشی از تغییر قیمت اوراق'!A:Q,17,0),0)</f>
        <v>0</v>
      </c>
      <c r="N27" s="8"/>
      <c r="O27" s="8">
        <v>50027936</v>
      </c>
      <c r="P27" s="8"/>
      <c r="Q27" s="8">
        <f t="shared" si="1"/>
        <v>50027936</v>
      </c>
    </row>
    <row r="28" spans="1:17">
      <c r="A28" s="1" t="s">
        <v>152</v>
      </c>
      <c r="C28" s="8">
        <v>0</v>
      </c>
      <c r="D28" s="8"/>
      <c r="E28" s="8">
        <f>IFERROR(VLOOKUP(A28,'درآمد ناشی از تغییر قیمت اوراق'!A:Q,9,0),0)</f>
        <v>0</v>
      </c>
      <c r="F28" s="8"/>
      <c r="G28" s="8">
        <v>0</v>
      </c>
      <c r="H28" s="8"/>
      <c r="I28" s="8">
        <f t="shared" si="0"/>
        <v>0</v>
      </c>
      <c r="J28" s="8"/>
      <c r="K28" s="8">
        <v>0</v>
      </c>
      <c r="L28" s="8"/>
      <c r="M28" s="8">
        <f>IFERROR(VLOOKUP(A28,'درآمد ناشی از تغییر قیمت اوراق'!A:Q,17,0),0)</f>
        <v>0</v>
      </c>
      <c r="N28" s="8"/>
      <c r="O28" s="8">
        <v>5774163947</v>
      </c>
      <c r="P28" s="8"/>
      <c r="Q28" s="8">
        <f t="shared" si="1"/>
        <v>5774163947</v>
      </c>
    </row>
    <row r="29" spans="1:17">
      <c r="A29" s="1" t="s">
        <v>153</v>
      </c>
      <c r="C29" s="8">
        <v>0</v>
      </c>
      <c r="D29" s="8"/>
      <c r="E29" s="8">
        <f>IFERROR(VLOOKUP(A29,'درآمد ناشی از تغییر قیمت اوراق'!A:Q,9,0),0)</f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f>IFERROR(VLOOKUP(A29,'درآمد ناشی از تغییر قیمت اوراق'!A:Q,17,0),0)</f>
        <v>0</v>
      </c>
      <c r="N29" s="8"/>
      <c r="O29" s="8">
        <v>981443084</v>
      </c>
      <c r="P29" s="8"/>
      <c r="Q29" s="8">
        <f t="shared" si="1"/>
        <v>981443084</v>
      </c>
    </row>
    <row r="30" spans="1:17">
      <c r="A30" s="1" t="s">
        <v>43</v>
      </c>
      <c r="C30" s="8">
        <v>0</v>
      </c>
      <c r="D30" s="8"/>
      <c r="E30" s="8">
        <f>IFERROR(VLOOKUP(A30,'درآمد ناشی از تغییر قیمت اوراق'!A:Q,9,0),0)</f>
        <v>365334</v>
      </c>
      <c r="F30" s="8"/>
      <c r="G30" s="8">
        <v>0</v>
      </c>
      <c r="H30" s="8"/>
      <c r="I30" s="8">
        <f t="shared" si="0"/>
        <v>365334</v>
      </c>
      <c r="J30" s="8"/>
      <c r="K30" s="8">
        <v>0</v>
      </c>
      <c r="L30" s="8"/>
      <c r="M30" s="8">
        <f>IFERROR(VLOOKUP(A30,'درآمد ناشی از تغییر قیمت اوراق'!A:Q,17,0),0)</f>
        <v>2842232</v>
      </c>
      <c r="N30" s="8"/>
      <c r="O30" s="8">
        <v>544655612</v>
      </c>
      <c r="P30" s="8"/>
      <c r="Q30" s="8">
        <f t="shared" si="1"/>
        <v>547497844</v>
      </c>
    </row>
    <row r="31" spans="1:17">
      <c r="A31" s="1" t="s">
        <v>154</v>
      </c>
      <c r="C31" s="8">
        <v>0</v>
      </c>
      <c r="D31" s="8"/>
      <c r="E31" s="8">
        <f>IFERROR(VLOOKUP(A31,'درآمد ناشی از تغییر قیمت اوراق'!A:Q,9,0),0)</f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f>IFERROR(VLOOKUP(A31,'درآمد ناشی از تغییر قیمت اوراق'!A:Q,17,0),0)</f>
        <v>0</v>
      </c>
      <c r="N31" s="8"/>
      <c r="O31" s="8">
        <v>1343852</v>
      </c>
      <c r="P31" s="8"/>
      <c r="Q31" s="8">
        <f t="shared" si="1"/>
        <v>1343852</v>
      </c>
    </row>
    <row r="32" spans="1:17">
      <c r="A32" s="1" t="s">
        <v>155</v>
      </c>
      <c r="C32" s="8">
        <v>0</v>
      </c>
      <c r="D32" s="8"/>
      <c r="E32" s="8">
        <f>IFERROR(VLOOKUP(A32,'درآمد ناشی از تغییر قیمت اوراق'!A:Q,9,0),0)</f>
        <v>0</v>
      </c>
      <c r="F32" s="8"/>
      <c r="G32" s="8">
        <v>0</v>
      </c>
      <c r="H32" s="8"/>
      <c r="I32" s="8">
        <f t="shared" si="0"/>
        <v>0</v>
      </c>
      <c r="J32" s="8"/>
      <c r="K32" s="8">
        <v>0</v>
      </c>
      <c r="L32" s="8"/>
      <c r="M32" s="8">
        <f>IFERROR(VLOOKUP(A32,'درآمد ناشی از تغییر قیمت اوراق'!A:Q,17,0),0)</f>
        <v>0</v>
      </c>
      <c r="N32" s="8"/>
      <c r="O32" s="8">
        <v>1071616638</v>
      </c>
      <c r="P32" s="8"/>
      <c r="Q32" s="8">
        <f t="shared" si="1"/>
        <v>1071616638</v>
      </c>
    </row>
    <row r="33" spans="1:17">
      <c r="A33" s="1" t="s">
        <v>156</v>
      </c>
      <c r="C33" s="8">
        <v>0</v>
      </c>
      <c r="D33" s="8"/>
      <c r="E33" s="8">
        <f>IFERROR(VLOOKUP(A33,'درآمد ناشی از تغییر قیمت اوراق'!A:Q,9,0),0)</f>
        <v>0</v>
      </c>
      <c r="F33" s="8"/>
      <c r="G33" s="8">
        <v>0</v>
      </c>
      <c r="H33" s="8"/>
      <c r="I33" s="8">
        <f t="shared" si="0"/>
        <v>0</v>
      </c>
      <c r="J33" s="8"/>
      <c r="K33" s="8">
        <v>0</v>
      </c>
      <c r="L33" s="8"/>
      <c r="M33" s="8">
        <f>IFERROR(VLOOKUP(A33,'درآمد ناشی از تغییر قیمت اوراق'!A:Q,17,0),0)</f>
        <v>0</v>
      </c>
      <c r="N33" s="8"/>
      <c r="O33" s="8">
        <v>2898473627</v>
      </c>
      <c r="P33" s="8"/>
      <c r="Q33" s="8">
        <f t="shared" si="1"/>
        <v>2898473627</v>
      </c>
    </row>
    <row r="34" spans="1:17">
      <c r="A34" s="1" t="s">
        <v>157</v>
      </c>
      <c r="C34" s="8">
        <v>0</v>
      </c>
      <c r="D34" s="8"/>
      <c r="E34" s="8">
        <f>IFERROR(VLOOKUP(A34,'درآمد ناشی از تغییر قیمت اوراق'!A:Q,9,0),0)</f>
        <v>0</v>
      </c>
      <c r="F34" s="8"/>
      <c r="G34" s="8">
        <v>0</v>
      </c>
      <c r="H34" s="8"/>
      <c r="I34" s="8">
        <f t="shared" si="0"/>
        <v>0</v>
      </c>
      <c r="J34" s="8"/>
      <c r="K34" s="8">
        <v>0</v>
      </c>
      <c r="L34" s="8"/>
      <c r="M34" s="8">
        <f>IFERROR(VLOOKUP(A34,'درآمد ناشی از تغییر قیمت اوراق'!A:Q,17,0),0)</f>
        <v>0</v>
      </c>
      <c r="N34" s="8"/>
      <c r="O34" s="8">
        <v>39871399507</v>
      </c>
      <c r="P34" s="8"/>
      <c r="Q34" s="8">
        <f t="shared" si="1"/>
        <v>39871399507</v>
      </c>
    </row>
    <row r="35" spans="1:17">
      <c r="A35" s="1" t="s">
        <v>116</v>
      </c>
      <c r="C35" s="8">
        <v>0</v>
      </c>
      <c r="D35" s="8"/>
      <c r="E35" s="8">
        <f>IFERROR(VLOOKUP(A35,'درآمد ناشی از تغییر قیمت اوراق'!A:Q,9,0),0)</f>
        <v>0</v>
      </c>
      <c r="F35" s="8"/>
      <c r="G35" s="8">
        <v>0</v>
      </c>
      <c r="H35" s="8"/>
      <c r="I35" s="8">
        <f t="shared" si="0"/>
        <v>0</v>
      </c>
      <c r="J35" s="8"/>
      <c r="K35" s="8">
        <v>3820286</v>
      </c>
      <c r="L35" s="8"/>
      <c r="M35" s="8">
        <f>IFERROR(VLOOKUP(A35,'درآمد ناشی از تغییر قیمت اوراق'!A:Q,17,0),0)</f>
        <v>0</v>
      </c>
      <c r="N35" s="8"/>
      <c r="O35" s="8">
        <v>108667063</v>
      </c>
      <c r="P35" s="8"/>
      <c r="Q35" s="8">
        <f t="shared" si="1"/>
        <v>112487349</v>
      </c>
    </row>
    <row r="36" spans="1:17">
      <c r="A36" s="1" t="s">
        <v>158</v>
      </c>
      <c r="C36" s="8">
        <v>0</v>
      </c>
      <c r="D36" s="8"/>
      <c r="E36" s="8">
        <f>IFERROR(VLOOKUP(A36,'درآمد ناشی از تغییر قیمت اوراق'!A:Q,9,0),0)</f>
        <v>0</v>
      </c>
      <c r="F36" s="8"/>
      <c r="G36" s="8">
        <v>0</v>
      </c>
      <c r="H36" s="8"/>
      <c r="I36" s="8">
        <f t="shared" si="0"/>
        <v>0</v>
      </c>
      <c r="J36" s="8"/>
      <c r="K36" s="8">
        <v>0</v>
      </c>
      <c r="L36" s="8"/>
      <c r="M36" s="8">
        <f>IFERROR(VLOOKUP(A36,'درآمد ناشی از تغییر قیمت اوراق'!A:Q,17,0),0)</f>
        <v>0</v>
      </c>
      <c r="N36" s="8"/>
      <c r="O36" s="8">
        <v>1583516937</v>
      </c>
      <c r="P36" s="8"/>
      <c r="Q36" s="8">
        <f t="shared" si="1"/>
        <v>1583516937</v>
      </c>
    </row>
    <row r="37" spans="1:17">
      <c r="A37" s="1" t="s">
        <v>46</v>
      </c>
      <c r="C37" s="8">
        <v>0</v>
      </c>
      <c r="D37" s="8"/>
      <c r="E37" s="8">
        <f>IFERROR(VLOOKUP(A37,'درآمد ناشی از تغییر قیمت اوراق'!A:Q,9,0),0)</f>
        <v>43206167</v>
      </c>
      <c r="F37" s="8"/>
      <c r="G37" s="8">
        <v>0</v>
      </c>
      <c r="H37" s="8"/>
      <c r="I37" s="8">
        <f t="shared" si="0"/>
        <v>43206167</v>
      </c>
      <c r="J37" s="8"/>
      <c r="K37" s="8">
        <v>0</v>
      </c>
      <c r="L37" s="8"/>
      <c r="M37" s="8">
        <f>IFERROR(VLOOKUP(A37,'درآمد ناشی از تغییر قیمت اوراق'!A:Q,17,0),0)</f>
        <v>463892903</v>
      </c>
      <c r="N37" s="8"/>
      <c r="O37" s="8">
        <v>5113278059</v>
      </c>
      <c r="P37" s="8"/>
      <c r="Q37" s="8">
        <f t="shared" si="1"/>
        <v>5577170962</v>
      </c>
    </row>
    <row r="38" spans="1:17">
      <c r="A38" s="1" t="s">
        <v>159</v>
      </c>
      <c r="C38" s="8">
        <v>0</v>
      </c>
      <c r="D38" s="8"/>
      <c r="E38" s="8">
        <f>IFERROR(VLOOKUP(A38,'درآمد ناشی از تغییر قیمت اوراق'!A:Q,9,0),0)</f>
        <v>0</v>
      </c>
      <c r="F38" s="8"/>
      <c r="G38" s="8">
        <v>0</v>
      </c>
      <c r="H38" s="8"/>
      <c r="I38" s="8">
        <f t="shared" si="0"/>
        <v>0</v>
      </c>
      <c r="J38" s="8"/>
      <c r="K38" s="8">
        <v>0</v>
      </c>
      <c r="L38" s="8"/>
      <c r="M38" s="8">
        <f>IFERROR(VLOOKUP(A38,'درآمد ناشی از تغییر قیمت اوراق'!A:Q,17,0),0)</f>
        <v>0</v>
      </c>
      <c r="N38" s="8"/>
      <c r="O38" s="8">
        <v>27885180</v>
      </c>
      <c r="P38" s="8"/>
      <c r="Q38" s="8">
        <f t="shared" si="1"/>
        <v>27885180</v>
      </c>
    </row>
    <row r="39" spans="1:17">
      <c r="A39" s="1" t="s">
        <v>62</v>
      </c>
      <c r="C39" s="8">
        <v>203767599</v>
      </c>
      <c r="D39" s="8"/>
      <c r="E39" s="8">
        <f>IFERROR(VLOOKUP(A39,'درآمد ناشی از تغییر قیمت اوراق'!A:Q,9,0),0)</f>
        <v>38153803</v>
      </c>
      <c r="F39" s="8"/>
      <c r="G39" s="8">
        <v>0</v>
      </c>
      <c r="H39" s="8"/>
      <c r="I39" s="8">
        <f t="shared" si="0"/>
        <v>241921402</v>
      </c>
      <c r="J39" s="8"/>
      <c r="K39" s="8">
        <v>885616730</v>
      </c>
      <c r="L39" s="8"/>
      <c r="M39" s="8">
        <f>IFERROR(VLOOKUP(A39,'درآمد ناشی از تغییر قیمت اوراق'!A:Q,17,0),0)</f>
        <v>-1051558030</v>
      </c>
      <c r="N39" s="8"/>
      <c r="O39" s="8">
        <v>0</v>
      </c>
      <c r="P39" s="8"/>
      <c r="Q39" s="8">
        <f t="shared" si="1"/>
        <v>-165941300</v>
      </c>
    </row>
    <row r="40" spans="1:17">
      <c r="A40" s="1" t="s">
        <v>47</v>
      </c>
      <c r="C40" s="8">
        <v>1354736856</v>
      </c>
      <c r="D40" s="8"/>
      <c r="E40" s="8">
        <f>IFERROR(VLOOKUP(A40,'درآمد ناشی از تغییر قیمت اوراق'!A:Q,9,0),0)</f>
        <v>671884619</v>
      </c>
      <c r="F40" s="8"/>
      <c r="G40" s="8">
        <v>0</v>
      </c>
      <c r="H40" s="8"/>
      <c r="I40" s="8">
        <f t="shared" si="0"/>
        <v>2026621475</v>
      </c>
      <c r="J40" s="8"/>
      <c r="K40" s="8">
        <v>2957821067</v>
      </c>
      <c r="L40" s="8"/>
      <c r="M40" s="8">
        <f>IFERROR(VLOOKUP(A40,'درآمد ناشی از تغییر قیمت اوراق'!A:Q,17,0),0)</f>
        <v>-1975500727</v>
      </c>
      <c r="N40" s="8"/>
      <c r="O40" s="8">
        <v>0</v>
      </c>
      <c r="P40" s="8"/>
      <c r="Q40" s="8">
        <f t="shared" si="1"/>
        <v>982320340</v>
      </c>
    </row>
    <row r="41" spans="1:17">
      <c r="A41" s="1" t="s">
        <v>50</v>
      </c>
      <c r="C41" s="8">
        <v>2124108138</v>
      </c>
      <c r="D41" s="8"/>
      <c r="E41" s="8">
        <f>IFERROR(VLOOKUP(A41,'درآمد ناشی از تغییر قیمت اوراق'!A:Q,9,0),0)</f>
        <v>-1848533369</v>
      </c>
      <c r="F41" s="8"/>
      <c r="G41" s="8">
        <v>0</v>
      </c>
      <c r="H41" s="8"/>
      <c r="I41" s="8">
        <f t="shared" si="0"/>
        <v>275574769</v>
      </c>
      <c r="J41" s="8"/>
      <c r="K41" s="8">
        <v>9139086315</v>
      </c>
      <c r="L41" s="8"/>
      <c r="M41" s="8">
        <f>IFERROR(VLOOKUP(A41,'درآمد ناشی از تغییر قیمت اوراق'!A:Q,17,0),0)</f>
        <v>-2733144073</v>
      </c>
      <c r="N41" s="8"/>
      <c r="O41" s="8">
        <v>0</v>
      </c>
      <c r="P41" s="8"/>
      <c r="Q41" s="8">
        <f t="shared" si="1"/>
        <v>6405942242</v>
      </c>
    </row>
    <row r="42" spans="1:17">
      <c r="A42" s="1" t="s">
        <v>23</v>
      </c>
      <c r="C42" s="8">
        <v>1188368355</v>
      </c>
      <c r="D42" s="8"/>
      <c r="E42" s="8">
        <f>IFERROR(VLOOKUP(A42,'درآمد ناشی از تغییر قیمت اوراق'!A:Q,9,0),0)</f>
        <v>954504670</v>
      </c>
      <c r="F42" s="8"/>
      <c r="G42" s="8">
        <v>0</v>
      </c>
      <c r="H42" s="8"/>
      <c r="I42" s="8">
        <f t="shared" si="0"/>
        <v>2142873025</v>
      </c>
      <c r="J42" s="8"/>
      <c r="K42" s="8">
        <v>5519376363</v>
      </c>
      <c r="L42" s="8"/>
      <c r="M42" s="8">
        <f>IFERROR(VLOOKUP(A42,'درآمد ناشی از تغییر قیمت اوراق'!A:Q,17,0),0)</f>
        <v>133015043</v>
      </c>
      <c r="N42" s="8"/>
      <c r="O42" s="8">
        <v>0</v>
      </c>
      <c r="P42" s="8"/>
      <c r="Q42" s="8">
        <f t="shared" si="1"/>
        <v>5652391406</v>
      </c>
    </row>
    <row r="43" spans="1:17">
      <c r="A43" s="1" t="s">
        <v>59</v>
      </c>
      <c r="C43" s="8">
        <v>0</v>
      </c>
      <c r="D43" s="8"/>
      <c r="E43" s="8">
        <f>IFERROR(VLOOKUP(A43,'درآمد ناشی از تغییر قیمت اوراق'!A:Q,9,0),0)</f>
        <v>4739960789</v>
      </c>
      <c r="F43" s="8"/>
      <c r="G43" s="8">
        <v>0</v>
      </c>
      <c r="H43" s="8"/>
      <c r="I43" s="8">
        <f t="shared" si="0"/>
        <v>4739960789</v>
      </c>
      <c r="J43" s="8"/>
      <c r="K43" s="8">
        <v>0</v>
      </c>
      <c r="L43" s="8"/>
      <c r="M43" s="8">
        <f>IFERROR(VLOOKUP(A43,'درآمد ناشی از تغییر قیمت اوراق'!A:Q,17,0),0)</f>
        <v>6257557414</v>
      </c>
      <c r="N43" s="8"/>
      <c r="O43" s="8">
        <v>0</v>
      </c>
      <c r="P43" s="8"/>
      <c r="Q43" s="8">
        <f t="shared" si="1"/>
        <v>6257557414</v>
      </c>
    </row>
    <row r="44" spans="1:17">
      <c r="A44" s="1" t="s">
        <v>53</v>
      </c>
      <c r="C44" s="8">
        <v>0</v>
      </c>
      <c r="D44" s="8"/>
      <c r="E44" s="8">
        <f>IFERROR(VLOOKUP(A44,'درآمد ناشی از تغییر قیمت اوراق'!A:Q,9,0),0)</f>
        <v>622409253</v>
      </c>
      <c r="F44" s="8"/>
      <c r="G44" s="8">
        <v>0</v>
      </c>
      <c r="H44" s="8"/>
      <c r="I44" s="8">
        <f t="shared" si="0"/>
        <v>622409253</v>
      </c>
      <c r="J44" s="8"/>
      <c r="K44" s="8">
        <v>0</v>
      </c>
      <c r="L44" s="8"/>
      <c r="M44" s="8">
        <f>IFERROR(VLOOKUP(A44,'درآمد ناشی از تغییر قیمت اوراق'!A:Q,17,0),0)</f>
        <v>613346586</v>
      </c>
      <c r="N44" s="8"/>
      <c r="O44" s="8">
        <v>0</v>
      </c>
      <c r="P44" s="8"/>
      <c r="Q44" s="8">
        <f t="shared" si="1"/>
        <v>613346586</v>
      </c>
    </row>
    <row r="45" spans="1:17">
      <c r="A45" s="1" t="s">
        <v>40</v>
      </c>
      <c r="C45" s="8">
        <v>0</v>
      </c>
      <c r="D45" s="8"/>
      <c r="E45" s="8">
        <f>IFERROR(VLOOKUP(A45,'درآمد ناشی از تغییر قیمت اوراق'!A:Q,9,0),0)</f>
        <v>380731</v>
      </c>
      <c r="F45" s="8"/>
      <c r="G45" s="8">
        <v>0</v>
      </c>
      <c r="H45" s="8"/>
      <c r="I45" s="8">
        <f t="shared" si="0"/>
        <v>380731</v>
      </c>
      <c r="J45" s="8"/>
      <c r="K45" s="8">
        <v>0</v>
      </c>
      <c r="L45" s="8"/>
      <c r="M45" s="8">
        <f>IFERROR(VLOOKUP(A45,'درآمد ناشی از تغییر قیمت اوراق'!A:Q,17,0),0)</f>
        <v>4541337</v>
      </c>
      <c r="N45" s="8"/>
      <c r="O45" s="8">
        <v>0</v>
      </c>
      <c r="P45" s="8"/>
      <c r="Q45" s="8">
        <f t="shared" si="1"/>
        <v>4541337</v>
      </c>
    </row>
    <row r="46" spans="1:17" ht="22.5" thickBot="1">
      <c r="C46" s="9">
        <f>SUM(C8:C45)</f>
        <v>7220759845</v>
      </c>
      <c r="D46" s="8"/>
      <c r="E46" s="9">
        <f>SUM(E8:E45)</f>
        <v>5843697242</v>
      </c>
      <c r="F46" s="8"/>
      <c r="G46" s="9">
        <f>SUM(G8:G45)</f>
        <v>27112258968</v>
      </c>
      <c r="H46" s="8"/>
      <c r="I46" s="9">
        <f>C46+E48+G46</f>
        <v>34333018813</v>
      </c>
      <c r="J46" s="8"/>
      <c r="K46" s="9">
        <f>SUM(K8:K45)</f>
        <v>40421948227</v>
      </c>
      <c r="L46" s="8"/>
      <c r="M46" s="9">
        <f>SUM(M8:M45)</f>
        <v>-1236253404</v>
      </c>
      <c r="N46" s="8"/>
      <c r="O46" s="9">
        <f>SUM(O8:O45)</f>
        <v>164179911044</v>
      </c>
      <c r="P46" s="8"/>
      <c r="Q46" s="9">
        <f>SUM(Q8:Q45)</f>
        <v>203365605867</v>
      </c>
    </row>
    <row r="47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20" sqref="I20"/>
    </sheetView>
  </sheetViews>
  <sheetFormatPr defaultRowHeight="21.75"/>
  <cols>
    <col min="1" max="1" width="24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>
      <c r="A6" s="13" t="s">
        <v>166</v>
      </c>
      <c r="B6" s="13" t="s">
        <v>166</v>
      </c>
      <c r="C6" s="13" t="s">
        <v>166</v>
      </c>
      <c r="E6" s="13" t="s">
        <v>109</v>
      </c>
      <c r="F6" s="13" t="s">
        <v>109</v>
      </c>
      <c r="G6" s="13" t="s">
        <v>109</v>
      </c>
      <c r="I6" s="13" t="s">
        <v>110</v>
      </c>
      <c r="J6" s="13" t="s">
        <v>110</v>
      </c>
      <c r="K6" s="13" t="s">
        <v>110</v>
      </c>
    </row>
    <row r="7" spans="1:11" ht="22.5">
      <c r="A7" s="14" t="s">
        <v>167</v>
      </c>
      <c r="C7" s="14" t="s">
        <v>88</v>
      </c>
      <c r="E7" s="14" t="s">
        <v>168</v>
      </c>
      <c r="G7" s="14" t="s">
        <v>169</v>
      </c>
      <c r="I7" s="14" t="s">
        <v>168</v>
      </c>
      <c r="K7" s="14" t="s">
        <v>169</v>
      </c>
    </row>
    <row r="8" spans="1:11">
      <c r="A8" s="1" t="s">
        <v>94</v>
      </c>
      <c r="C8" s="1" t="s">
        <v>95</v>
      </c>
      <c r="E8" s="4">
        <v>38185</v>
      </c>
      <c r="G8" s="6">
        <f>E8/$E$11</f>
        <v>2.2207713170027091E-4</v>
      </c>
      <c r="I8" s="4">
        <v>4670047</v>
      </c>
      <c r="K8" s="6">
        <f>I8/$I$11</f>
        <v>1.8724682264084479E-2</v>
      </c>
    </row>
    <row r="9" spans="1:11">
      <c r="A9" s="1" t="s">
        <v>101</v>
      </c>
      <c r="C9" s="1" t="s">
        <v>102</v>
      </c>
      <c r="E9" s="4">
        <v>171338233</v>
      </c>
      <c r="G9" s="6">
        <f t="shared" ref="G9:G10" si="0">E9/$E$11</f>
        <v>0.99647252416479515</v>
      </c>
      <c r="I9" s="4">
        <v>240558611</v>
      </c>
      <c r="K9" s="6">
        <f t="shared" ref="K9:K10" si="1">I9/$I$11</f>
        <v>0.9645263863221285</v>
      </c>
    </row>
    <row r="10" spans="1:11">
      <c r="A10" s="1" t="s">
        <v>104</v>
      </c>
      <c r="C10" s="1" t="s">
        <v>105</v>
      </c>
      <c r="E10" s="4">
        <v>568346</v>
      </c>
      <c r="G10" s="6">
        <f t="shared" si="0"/>
        <v>3.3053987035045742E-3</v>
      </c>
      <c r="I10" s="4">
        <v>4177283</v>
      </c>
      <c r="K10" s="6">
        <f t="shared" si="1"/>
        <v>1.6748931413786972E-2</v>
      </c>
    </row>
    <row r="11" spans="1:11" ht="22.5" thickBot="1">
      <c r="E11" s="5">
        <f>SUM(E8:E10)</f>
        <v>171944764</v>
      </c>
      <c r="G11" s="10">
        <f>SUM(G8:G10)</f>
        <v>1</v>
      </c>
      <c r="I11" s="5">
        <f>SUM(I8:I10)</f>
        <v>249405941</v>
      </c>
      <c r="K11" s="10">
        <f>SUM(K8:K10)</f>
        <v>1</v>
      </c>
    </row>
    <row r="12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M15" sqref="M15"/>
    </sheetView>
  </sheetViews>
  <sheetFormatPr defaultRowHeight="21.7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1" t="s">
        <v>0</v>
      </c>
      <c r="B2" s="11"/>
      <c r="C2" s="11"/>
      <c r="D2" s="11"/>
      <c r="E2" s="11"/>
    </row>
    <row r="3" spans="1:5" ht="22.5">
      <c r="A3" s="11" t="s">
        <v>107</v>
      </c>
      <c r="B3" s="11"/>
      <c r="C3" s="11"/>
      <c r="D3" s="11"/>
      <c r="E3" s="11"/>
    </row>
    <row r="4" spans="1:5" ht="22.5">
      <c r="A4" s="11" t="s">
        <v>2</v>
      </c>
      <c r="B4" s="11"/>
      <c r="C4" s="11"/>
      <c r="D4" s="11"/>
      <c r="E4" s="11"/>
    </row>
    <row r="5" spans="1:5" ht="22.5">
      <c r="E5" s="2" t="s">
        <v>176</v>
      </c>
    </row>
    <row r="6" spans="1:5" ht="22.5">
      <c r="A6" s="11" t="s">
        <v>170</v>
      </c>
      <c r="C6" s="13" t="s">
        <v>109</v>
      </c>
      <c r="E6" s="13" t="s">
        <v>177</v>
      </c>
    </row>
    <row r="7" spans="1:5" ht="22.5">
      <c r="A7" s="13" t="s">
        <v>170</v>
      </c>
      <c r="C7" s="14" t="s">
        <v>91</v>
      </c>
      <c r="E7" s="14" t="s">
        <v>91</v>
      </c>
    </row>
    <row r="8" spans="1:5">
      <c r="A8" s="1" t="s">
        <v>171</v>
      </c>
      <c r="C8" s="4">
        <v>0</v>
      </c>
      <c r="E8" s="4">
        <v>4840567</v>
      </c>
    </row>
    <row r="9" spans="1:5" ht="23.25" thickBot="1">
      <c r="A9" s="3" t="s">
        <v>117</v>
      </c>
      <c r="C9" s="5">
        <v>0</v>
      </c>
      <c r="E9" s="5">
        <v>4840567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"/>
  <sheetViews>
    <sheetView rightToLeft="1" workbookViewId="0">
      <selection activeCell="G23" sqref="G23"/>
    </sheetView>
  </sheetViews>
  <sheetFormatPr defaultRowHeight="21.75"/>
  <cols>
    <col min="1" max="1" width="32.140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44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2.5">
      <c r="A6" s="11" t="s">
        <v>3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</row>
    <row r="7" spans="1:13" ht="22.5">
      <c r="A7" s="13" t="s">
        <v>3</v>
      </c>
      <c r="C7" s="14" t="s">
        <v>7</v>
      </c>
      <c r="E7" s="14" t="s">
        <v>72</v>
      </c>
      <c r="G7" s="14" t="s">
        <v>73</v>
      </c>
      <c r="I7" s="14" t="s">
        <v>74</v>
      </c>
      <c r="K7" s="14" t="s">
        <v>75</v>
      </c>
      <c r="M7" s="14" t="s">
        <v>76</v>
      </c>
    </row>
    <row r="8" spans="1:13">
      <c r="A8" s="1" t="s">
        <v>59</v>
      </c>
      <c r="C8" s="4">
        <v>111350</v>
      </c>
      <c r="E8" s="4">
        <v>932700</v>
      </c>
      <c r="G8" s="4">
        <v>954582.16729999997</v>
      </c>
      <c r="I8" s="1" t="s">
        <v>77</v>
      </c>
      <c r="K8" s="4">
        <v>106292724328.855</v>
      </c>
      <c r="M8" s="1" t="s">
        <v>175</v>
      </c>
    </row>
    <row r="9" spans="1:13">
      <c r="A9" s="1" t="s">
        <v>62</v>
      </c>
      <c r="C9" s="4">
        <v>15704</v>
      </c>
      <c r="E9" s="4">
        <v>985850</v>
      </c>
      <c r="G9" s="4">
        <v>888503</v>
      </c>
      <c r="I9" s="1" t="s">
        <v>78</v>
      </c>
      <c r="K9" s="4">
        <v>13953051112</v>
      </c>
      <c r="M9" s="1" t="s">
        <v>175</v>
      </c>
    </row>
    <row r="10" spans="1:13">
      <c r="A10" s="1" t="s">
        <v>65</v>
      </c>
      <c r="C10" s="4">
        <v>161928</v>
      </c>
      <c r="E10" s="4">
        <v>985500</v>
      </c>
      <c r="G10" s="4">
        <v>888762</v>
      </c>
      <c r="I10" s="1" t="s">
        <v>79</v>
      </c>
      <c r="K10" s="4">
        <v>143915453136</v>
      </c>
      <c r="M10" s="1" t="s">
        <v>175</v>
      </c>
    </row>
    <row r="11" spans="1:13">
      <c r="A11" s="1" t="s">
        <v>53</v>
      </c>
      <c r="C11" s="4">
        <v>227697</v>
      </c>
      <c r="E11" s="4">
        <v>929390</v>
      </c>
      <c r="G11" s="4">
        <v>941945</v>
      </c>
      <c r="I11" s="1" t="s">
        <v>80</v>
      </c>
      <c r="K11" s="4">
        <v>214478050665</v>
      </c>
      <c r="M11" s="1" t="s">
        <v>175</v>
      </c>
    </row>
    <row r="12" spans="1:13">
      <c r="A12" s="1" t="s">
        <v>50</v>
      </c>
      <c r="C12" s="4">
        <v>127296</v>
      </c>
      <c r="E12" s="4">
        <v>1000000</v>
      </c>
      <c r="G12" s="4">
        <v>950851</v>
      </c>
      <c r="I12" s="1" t="s">
        <v>81</v>
      </c>
      <c r="K12" s="4">
        <v>121039528896</v>
      </c>
      <c r="M12" s="1" t="s">
        <v>175</v>
      </c>
    </row>
    <row r="13" spans="1:13">
      <c r="A13" s="1" t="s">
        <v>23</v>
      </c>
      <c r="C13" s="4">
        <v>78404</v>
      </c>
      <c r="E13" s="4">
        <v>956580</v>
      </c>
      <c r="G13" s="4">
        <v>958623.66449999996</v>
      </c>
      <c r="I13" s="1" t="s">
        <v>82</v>
      </c>
      <c r="K13" s="4">
        <v>75159929791.457993</v>
      </c>
      <c r="M13" s="1" t="s">
        <v>175</v>
      </c>
    </row>
    <row r="14" spans="1:13">
      <c r="A14" s="1" t="s">
        <v>47</v>
      </c>
      <c r="C14" s="4">
        <v>92790</v>
      </c>
      <c r="E14" s="4">
        <v>1000000</v>
      </c>
      <c r="G14" s="4">
        <v>912239.20109999995</v>
      </c>
      <c r="I14" s="1" t="s">
        <v>83</v>
      </c>
      <c r="K14" s="4">
        <v>84646675470.069</v>
      </c>
      <c r="M14" s="1" t="s">
        <v>175</v>
      </c>
    </row>
    <row r="15" spans="1:13">
      <c r="A15" s="1" t="s">
        <v>34</v>
      </c>
      <c r="C15" s="4">
        <v>54378</v>
      </c>
      <c r="E15" s="4">
        <v>964300</v>
      </c>
      <c r="G15" s="4">
        <v>950398.97490000003</v>
      </c>
      <c r="I15" s="1" t="s">
        <v>84</v>
      </c>
      <c r="K15" s="4">
        <v>51680795457.112198</v>
      </c>
      <c r="M15" s="1" t="s">
        <v>175</v>
      </c>
    </row>
    <row r="16" spans="1:13" ht="22.5" thickBot="1">
      <c r="K16" s="5">
        <f>SUM(K8:K15)</f>
        <v>811166208856.49414</v>
      </c>
    </row>
    <row r="17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5" sqref="I15"/>
    </sheetView>
  </sheetViews>
  <sheetFormatPr defaultRowHeight="21.75"/>
  <cols>
    <col min="1" max="1" width="24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86</v>
      </c>
      <c r="C6" s="13" t="s">
        <v>87</v>
      </c>
      <c r="D6" s="13" t="s">
        <v>87</v>
      </c>
      <c r="E6" s="13" t="s">
        <v>87</v>
      </c>
      <c r="F6" s="13" t="s">
        <v>87</v>
      </c>
      <c r="G6" s="13" t="s">
        <v>87</v>
      </c>
      <c r="H6" s="13" t="s">
        <v>87</v>
      </c>
      <c r="I6" s="13" t="s">
        <v>87</v>
      </c>
      <c r="K6" s="13" t="s">
        <v>4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>
      <c r="A7" s="13" t="s">
        <v>86</v>
      </c>
      <c r="C7" s="14" t="s">
        <v>88</v>
      </c>
      <c r="E7" s="14" t="s">
        <v>89</v>
      </c>
      <c r="G7" s="14" t="s">
        <v>90</v>
      </c>
      <c r="I7" s="14" t="s">
        <v>21</v>
      </c>
      <c r="K7" s="14" t="s">
        <v>91</v>
      </c>
      <c r="M7" s="14" t="s">
        <v>92</v>
      </c>
      <c r="O7" s="14" t="s">
        <v>93</v>
      </c>
      <c r="Q7" s="14" t="s">
        <v>91</v>
      </c>
      <c r="S7" s="14" t="s">
        <v>85</v>
      </c>
    </row>
    <row r="8" spans="1:19">
      <c r="A8" s="1" t="s">
        <v>94</v>
      </c>
      <c r="C8" s="1" t="s">
        <v>95</v>
      </c>
      <c r="E8" s="1" t="s">
        <v>96</v>
      </c>
      <c r="G8" s="1" t="s">
        <v>97</v>
      </c>
      <c r="I8" s="4">
        <v>5</v>
      </c>
      <c r="K8" s="4">
        <v>9291890</v>
      </c>
      <c r="M8" s="4">
        <v>38185</v>
      </c>
      <c r="O8" s="4">
        <v>0</v>
      </c>
      <c r="Q8" s="4">
        <v>9330075</v>
      </c>
      <c r="S8" s="6">
        <v>8.5952150822032021E-6</v>
      </c>
    </row>
    <row r="9" spans="1:19">
      <c r="A9" s="1" t="s">
        <v>94</v>
      </c>
      <c r="C9" s="1" t="s">
        <v>98</v>
      </c>
      <c r="E9" s="1" t="s">
        <v>99</v>
      </c>
      <c r="G9" s="1" t="s">
        <v>100</v>
      </c>
      <c r="I9" s="4">
        <v>0</v>
      </c>
      <c r="K9" s="4">
        <v>6720</v>
      </c>
      <c r="M9" s="4">
        <v>460000000</v>
      </c>
      <c r="O9" s="4">
        <v>0</v>
      </c>
      <c r="Q9" s="4">
        <v>460006720</v>
      </c>
      <c r="S9" s="6">
        <v>4.2377544635587873E-4</v>
      </c>
    </row>
    <row r="10" spans="1:19">
      <c r="A10" s="1" t="s">
        <v>101</v>
      </c>
      <c r="C10" s="1" t="s">
        <v>102</v>
      </c>
      <c r="E10" s="1" t="s">
        <v>96</v>
      </c>
      <c r="G10" s="1" t="s">
        <v>103</v>
      </c>
      <c r="I10" s="4">
        <v>5</v>
      </c>
      <c r="K10" s="4">
        <v>52156149869</v>
      </c>
      <c r="M10" s="4">
        <v>288211302372</v>
      </c>
      <c r="O10" s="4">
        <v>118854723110</v>
      </c>
      <c r="Q10" s="4">
        <v>221512729131</v>
      </c>
      <c r="S10" s="6">
        <v>0.20406583551866023</v>
      </c>
    </row>
    <row r="11" spans="1:19">
      <c r="A11" s="1" t="s">
        <v>104</v>
      </c>
      <c r="C11" s="1" t="s">
        <v>105</v>
      </c>
      <c r="E11" s="1" t="s">
        <v>96</v>
      </c>
      <c r="G11" s="1" t="s">
        <v>106</v>
      </c>
      <c r="I11" s="4">
        <v>5</v>
      </c>
      <c r="K11" s="4">
        <v>138297713</v>
      </c>
      <c r="M11" s="4">
        <v>568346</v>
      </c>
      <c r="O11" s="4">
        <v>0</v>
      </c>
      <c r="Q11" s="4">
        <v>138866059</v>
      </c>
      <c r="S11" s="6">
        <v>1.2792862273056966E-4</v>
      </c>
    </row>
    <row r="12" spans="1:19" ht="22.5" thickBot="1">
      <c r="K12" s="5">
        <f>SUM(K8:K11)</f>
        <v>52303746192</v>
      </c>
      <c r="M12" s="5">
        <f>SUM(M8:M11)</f>
        <v>288671908903</v>
      </c>
      <c r="O12" s="5">
        <f>SUM(O8:O11)</f>
        <v>118854723110</v>
      </c>
      <c r="Q12" s="5">
        <f>SUM(Q8:Q11)</f>
        <v>222120931985</v>
      </c>
      <c r="S12" s="7">
        <f>SUM(S8:S11)</f>
        <v>0.20462613480282887</v>
      </c>
    </row>
    <row r="13" spans="1:19" ht="22.5" thickTop="1"/>
    <row r="14" spans="1:19">
      <c r="Q14" s="4"/>
      <c r="S14" s="4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I19" sqref="I19"/>
    </sheetView>
  </sheetViews>
  <sheetFormatPr defaultRowHeight="21.75"/>
  <cols>
    <col min="1" max="1" width="24.285156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1" t="s">
        <v>0</v>
      </c>
      <c r="B2" s="11"/>
      <c r="C2" s="11"/>
      <c r="D2" s="11"/>
      <c r="E2" s="11"/>
      <c r="F2" s="11"/>
      <c r="G2" s="11"/>
    </row>
    <row r="3" spans="1:7" ht="22.5">
      <c r="A3" s="11" t="s">
        <v>107</v>
      </c>
      <c r="B3" s="11"/>
      <c r="C3" s="11"/>
      <c r="D3" s="11"/>
      <c r="E3" s="11"/>
      <c r="F3" s="11"/>
      <c r="G3" s="11"/>
    </row>
    <row r="4" spans="1:7" ht="22.5">
      <c r="A4" s="11" t="s">
        <v>2</v>
      </c>
      <c r="B4" s="11"/>
      <c r="C4" s="11"/>
      <c r="D4" s="11"/>
      <c r="E4" s="11"/>
      <c r="F4" s="11"/>
      <c r="G4" s="11"/>
    </row>
    <row r="6" spans="1:7" ht="22.5">
      <c r="A6" s="13" t="s">
        <v>111</v>
      </c>
      <c r="C6" s="13" t="s">
        <v>91</v>
      </c>
      <c r="E6" s="13" t="s">
        <v>163</v>
      </c>
      <c r="G6" s="13" t="s">
        <v>12</v>
      </c>
    </row>
    <row r="7" spans="1:7">
      <c r="A7" s="1" t="s">
        <v>172</v>
      </c>
      <c r="C7" s="4">
        <v>0</v>
      </c>
      <c r="E7" s="6">
        <f>C7/$C$11</f>
        <v>0</v>
      </c>
      <c r="G7" s="6">
        <v>0</v>
      </c>
    </row>
    <row r="8" spans="1:7">
      <c r="A8" s="1" t="s">
        <v>173</v>
      </c>
      <c r="C8" s="4">
        <f>'سرمایه‌گذاری در اوراق بهادار'!I46</f>
        <v>34333018813</v>
      </c>
      <c r="E8" s="6">
        <f t="shared" ref="E8:E10" si="0">C8/$C$11</f>
        <v>0.99501681073749593</v>
      </c>
      <c r="G8" s="6">
        <v>3.7012297951144225E-2</v>
      </c>
    </row>
    <row r="9" spans="1:7">
      <c r="A9" s="1" t="s">
        <v>174</v>
      </c>
      <c r="C9" s="4">
        <v>171944764</v>
      </c>
      <c r="E9" s="6">
        <f t="shared" si="0"/>
        <v>4.9831892625040574E-3</v>
      </c>
      <c r="G9" s="6">
        <v>1.584019666335662E-4</v>
      </c>
    </row>
    <row r="10" spans="1:7">
      <c r="A10" s="1" t="s">
        <v>170</v>
      </c>
      <c r="C10" s="1">
        <v>0</v>
      </c>
      <c r="E10" s="6">
        <f t="shared" si="0"/>
        <v>0</v>
      </c>
      <c r="G10" s="6">
        <v>0</v>
      </c>
    </row>
    <row r="11" spans="1:7" ht="22.5" thickBot="1">
      <c r="C11" s="5">
        <f>SUM(C7:C10)</f>
        <v>34504963577</v>
      </c>
      <c r="E11" s="10">
        <f>SUM(E7:E10)</f>
        <v>1</v>
      </c>
      <c r="G11" s="10">
        <f>SUM(G7:G10)</f>
        <v>3.7170699917777793E-2</v>
      </c>
    </row>
    <row r="12" spans="1:7" ht="22.5" thickTop="1"/>
    <row r="15" spans="1:7">
      <c r="G15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Q17" sqref="Q8:Q17"/>
    </sheetView>
  </sheetViews>
  <sheetFormatPr defaultRowHeight="21.75"/>
  <cols>
    <col min="1" max="1" width="32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3" t="s">
        <v>108</v>
      </c>
      <c r="B6" s="13" t="s">
        <v>108</v>
      </c>
      <c r="C6" s="13" t="s">
        <v>108</v>
      </c>
      <c r="D6" s="13" t="s">
        <v>108</v>
      </c>
      <c r="E6" s="13" t="s">
        <v>108</v>
      </c>
      <c r="F6" s="13" t="s">
        <v>108</v>
      </c>
      <c r="G6" s="13" t="s">
        <v>108</v>
      </c>
      <c r="I6" s="13" t="s">
        <v>109</v>
      </c>
      <c r="J6" s="13" t="s">
        <v>109</v>
      </c>
      <c r="K6" s="13" t="s">
        <v>109</v>
      </c>
      <c r="L6" s="13" t="s">
        <v>109</v>
      </c>
      <c r="M6" s="13" t="s">
        <v>109</v>
      </c>
      <c r="O6" s="13" t="s">
        <v>110</v>
      </c>
      <c r="P6" s="13" t="s">
        <v>110</v>
      </c>
      <c r="Q6" s="13" t="s">
        <v>110</v>
      </c>
      <c r="R6" s="13" t="s">
        <v>110</v>
      </c>
      <c r="S6" s="13" t="s">
        <v>110</v>
      </c>
    </row>
    <row r="7" spans="1:19" ht="22.5">
      <c r="A7" s="14" t="s">
        <v>111</v>
      </c>
      <c r="C7" s="14" t="s">
        <v>112</v>
      </c>
      <c r="E7" s="14" t="s">
        <v>20</v>
      </c>
      <c r="G7" s="14" t="s">
        <v>21</v>
      </c>
      <c r="I7" s="14" t="s">
        <v>113</v>
      </c>
      <c r="K7" s="14" t="s">
        <v>114</v>
      </c>
      <c r="M7" s="14" t="s">
        <v>115</v>
      </c>
      <c r="O7" s="14" t="s">
        <v>113</v>
      </c>
      <c r="Q7" s="14" t="s">
        <v>114</v>
      </c>
      <c r="S7" s="14" t="s">
        <v>115</v>
      </c>
    </row>
    <row r="8" spans="1:19">
      <c r="A8" s="1" t="s">
        <v>116</v>
      </c>
      <c r="C8" s="1" t="s">
        <v>117</v>
      </c>
      <c r="E8" s="1" t="s">
        <v>118</v>
      </c>
      <c r="G8" s="4">
        <v>18</v>
      </c>
      <c r="I8" s="4">
        <v>0</v>
      </c>
      <c r="K8" s="4">
        <v>0</v>
      </c>
      <c r="M8" s="4">
        <v>0</v>
      </c>
      <c r="O8" s="4">
        <v>3820286</v>
      </c>
      <c r="Q8" s="4">
        <v>0</v>
      </c>
      <c r="S8" s="4">
        <v>3820286</v>
      </c>
    </row>
    <row r="9" spans="1:19">
      <c r="A9" s="1" t="s">
        <v>62</v>
      </c>
      <c r="C9" s="1" t="s">
        <v>117</v>
      </c>
      <c r="E9" s="1" t="s">
        <v>64</v>
      </c>
      <c r="G9" s="4">
        <v>15</v>
      </c>
      <c r="I9" s="4">
        <v>203767599</v>
      </c>
      <c r="K9" s="4">
        <v>0</v>
      </c>
      <c r="M9" s="4">
        <v>203767599</v>
      </c>
      <c r="O9" s="4">
        <v>885616730</v>
      </c>
      <c r="Q9" s="4">
        <v>0</v>
      </c>
      <c r="S9" s="4">
        <v>885616730</v>
      </c>
    </row>
    <row r="10" spans="1:19">
      <c r="A10" s="1" t="s">
        <v>119</v>
      </c>
      <c r="C10" s="1" t="s">
        <v>117</v>
      </c>
      <c r="E10" s="1" t="s">
        <v>120</v>
      </c>
      <c r="G10" s="4">
        <v>16</v>
      </c>
      <c r="I10" s="4">
        <v>0</v>
      </c>
      <c r="K10" s="4">
        <v>0</v>
      </c>
      <c r="M10" s="4">
        <v>0</v>
      </c>
      <c r="O10" s="4">
        <v>37828264</v>
      </c>
      <c r="Q10" s="4">
        <v>0</v>
      </c>
      <c r="S10" s="4">
        <v>37828264</v>
      </c>
    </row>
    <row r="11" spans="1:19">
      <c r="A11" s="1" t="s">
        <v>65</v>
      </c>
      <c r="C11" s="1" t="s">
        <v>117</v>
      </c>
      <c r="E11" s="1" t="s">
        <v>36</v>
      </c>
      <c r="G11" s="4">
        <v>17</v>
      </c>
      <c r="I11" s="4">
        <v>2349778897</v>
      </c>
      <c r="K11" s="4">
        <v>0</v>
      </c>
      <c r="M11" s="4">
        <v>2349778897</v>
      </c>
      <c r="O11" s="4">
        <v>21424531912</v>
      </c>
      <c r="Q11" s="4">
        <v>0</v>
      </c>
      <c r="S11" s="4">
        <v>21424531912</v>
      </c>
    </row>
    <row r="12" spans="1:19">
      <c r="A12" s="1" t="s">
        <v>121</v>
      </c>
      <c r="C12" s="1" t="s">
        <v>117</v>
      </c>
      <c r="E12" s="1" t="s">
        <v>122</v>
      </c>
      <c r="G12" s="4">
        <v>17</v>
      </c>
      <c r="I12" s="4">
        <v>0</v>
      </c>
      <c r="K12" s="4">
        <v>0</v>
      </c>
      <c r="M12" s="4">
        <v>0</v>
      </c>
      <c r="O12" s="4">
        <v>453867290</v>
      </c>
      <c r="Q12" s="4">
        <v>0</v>
      </c>
      <c r="S12" s="4">
        <v>453867290</v>
      </c>
    </row>
    <row r="13" spans="1:19">
      <c r="A13" s="1" t="s">
        <v>47</v>
      </c>
      <c r="C13" s="1" t="s">
        <v>117</v>
      </c>
      <c r="E13" s="1" t="s">
        <v>49</v>
      </c>
      <c r="G13" s="4">
        <v>18</v>
      </c>
      <c r="I13" s="4">
        <v>1354736856</v>
      </c>
      <c r="K13" s="4">
        <v>0</v>
      </c>
      <c r="M13" s="4">
        <v>1354736856</v>
      </c>
      <c r="O13" s="4">
        <v>2957821067</v>
      </c>
      <c r="Q13" s="4">
        <v>0</v>
      </c>
      <c r="S13" s="4">
        <v>2957821067</v>
      </c>
    </row>
    <row r="14" spans="1:19">
      <c r="A14" s="1" t="s">
        <v>50</v>
      </c>
      <c r="C14" s="1" t="s">
        <v>117</v>
      </c>
      <c r="E14" s="1" t="s">
        <v>52</v>
      </c>
      <c r="G14" s="4">
        <v>21</v>
      </c>
      <c r="I14" s="4">
        <v>2124108138</v>
      </c>
      <c r="K14" s="4">
        <v>0</v>
      </c>
      <c r="M14" s="4">
        <v>2124108138</v>
      </c>
      <c r="O14" s="4">
        <v>9139086315</v>
      </c>
      <c r="Q14" s="4">
        <v>0</v>
      </c>
      <c r="S14" s="4">
        <v>9139086315</v>
      </c>
    </row>
    <row r="15" spans="1:19">
      <c r="A15" s="1" t="s">
        <v>23</v>
      </c>
      <c r="C15" s="1" t="s">
        <v>117</v>
      </c>
      <c r="E15" s="1" t="s">
        <v>26</v>
      </c>
      <c r="G15" s="4">
        <v>18</v>
      </c>
      <c r="I15" s="4">
        <v>1188368355</v>
      </c>
      <c r="K15" s="4">
        <v>0</v>
      </c>
      <c r="M15" s="4">
        <v>1188368355</v>
      </c>
      <c r="O15" s="4">
        <v>5519376363</v>
      </c>
      <c r="Q15" s="4">
        <v>0</v>
      </c>
      <c r="S15" s="4">
        <v>5519376363</v>
      </c>
    </row>
    <row r="16" spans="1:19">
      <c r="A16" s="1" t="s">
        <v>94</v>
      </c>
      <c r="C16" s="4">
        <v>1</v>
      </c>
      <c r="E16" s="1" t="s">
        <v>117</v>
      </c>
      <c r="G16" s="4">
        <v>5</v>
      </c>
      <c r="I16" s="4">
        <v>38185</v>
      </c>
      <c r="K16" s="4">
        <v>0</v>
      </c>
      <c r="M16" s="4">
        <v>38185</v>
      </c>
      <c r="O16" s="4">
        <v>4670047</v>
      </c>
      <c r="Q16" s="4">
        <v>0</v>
      </c>
      <c r="S16" s="4">
        <v>4670047</v>
      </c>
    </row>
    <row r="17" spans="1:19">
      <c r="A17" s="1" t="s">
        <v>101</v>
      </c>
      <c r="C17" s="4">
        <v>17</v>
      </c>
      <c r="E17" s="1" t="s">
        <v>117</v>
      </c>
      <c r="G17" s="4">
        <v>5</v>
      </c>
      <c r="I17" s="4">
        <v>171338233</v>
      </c>
      <c r="K17" s="4">
        <v>0</v>
      </c>
      <c r="M17" s="4">
        <v>171338233</v>
      </c>
      <c r="O17" s="4">
        <v>240558611</v>
      </c>
      <c r="Q17" s="4">
        <v>0</v>
      </c>
      <c r="S17" s="4">
        <v>240558611</v>
      </c>
    </row>
    <row r="18" spans="1:19">
      <c r="A18" s="1" t="s">
        <v>104</v>
      </c>
      <c r="C18" s="4">
        <v>17</v>
      </c>
      <c r="E18" s="1" t="s">
        <v>117</v>
      </c>
      <c r="G18" s="4">
        <v>5</v>
      </c>
      <c r="I18" s="4">
        <v>568346</v>
      </c>
      <c r="K18" s="4">
        <v>0</v>
      </c>
      <c r="M18" s="4">
        <v>568346</v>
      </c>
      <c r="O18" s="4">
        <v>4177283</v>
      </c>
      <c r="Q18" s="4">
        <v>0</v>
      </c>
      <c r="S18" s="4">
        <v>4177283</v>
      </c>
    </row>
    <row r="19" spans="1:19" ht="22.5" thickBot="1">
      <c r="I19" s="5">
        <f>SUM(I8:I18)</f>
        <v>7392704609</v>
      </c>
      <c r="K19" s="5">
        <f>SUM(K8:K18)</f>
        <v>0</v>
      </c>
      <c r="M19" s="5">
        <f>SUM(M8:M18)</f>
        <v>7392704609</v>
      </c>
      <c r="O19" s="5">
        <f>SUM(O8:O18)</f>
        <v>40671354168</v>
      </c>
      <c r="Q19" s="5">
        <f>SUM(Q8:Q18)</f>
        <v>0</v>
      </c>
      <c r="S19" s="5">
        <f>SUM(S8:S18)</f>
        <v>40671354168</v>
      </c>
    </row>
    <row r="20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M18" sqref="M18:Q18"/>
    </sheetView>
  </sheetViews>
  <sheetFormatPr defaultRowHeight="21.75"/>
  <cols>
    <col min="1" max="1" width="23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3</v>
      </c>
      <c r="C6" s="13" t="s">
        <v>123</v>
      </c>
      <c r="D6" s="13" t="s">
        <v>123</v>
      </c>
      <c r="E6" s="13" t="s">
        <v>123</v>
      </c>
      <c r="F6" s="13" t="s">
        <v>123</v>
      </c>
      <c r="G6" s="13" t="s">
        <v>123</v>
      </c>
      <c r="I6" s="13" t="s">
        <v>109</v>
      </c>
      <c r="J6" s="13" t="s">
        <v>109</v>
      </c>
      <c r="K6" s="13" t="s">
        <v>109</v>
      </c>
      <c r="L6" s="13" t="s">
        <v>109</v>
      </c>
      <c r="M6" s="13" t="s">
        <v>109</v>
      </c>
      <c r="O6" s="13" t="s">
        <v>110</v>
      </c>
      <c r="P6" s="13" t="s">
        <v>110</v>
      </c>
      <c r="Q6" s="13" t="s">
        <v>110</v>
      </c>
      <c r="R6" s="13" t="s">
        <v>110</v>
      </c>
      <c r="S6" s="13" t="s">
        <v>110</v>
      </c>
    </row>
    <row r="7" spans="1:19" ht="22.5">
      <c r="A7" s="13" t="s">
        <v>3</v>
      </c>
      <c r="C7" s="14" t="s">
        <v>124</v>
      </c>
      <c r="E7" s="14" t="s">
        <v>125</v>
      </c>
      <c r="G7" s="14" t="s">
        <v>126</v>
      </c>
      <c r="I7" s="14" t="s">
        <v>127</v>
      </c>
      <c r="K7" s="14" t="s">
        <v>114</v>
      </c>
      <c r="M7" s="14" t="s">
        <v>128</v>
      </c>
      <c r="O7" s="14" t="s">
        <v>127</v>
      </c>
      <c r="Q7" s="14" t="s">
        <v>114</v>
      </c>
      <c r="S7" s="14" t="s">
        <v>128</v>
      </c>
    </row>
    <row r="8" spans="1:19">
      <c r="A8" s="1" t="s">
        <v>129</v>
      </c>
      <c r="C8" s="1" t="s">
        <v>130</v>
      </c>
      <c r="E8" s="4">
        <v>2278729</v>
      </c>
      <c r="G8" s="4">
        <v>530</v>
      </c>
      <c r="I8" s="4">
        <v>0</v>
      </c>
      <c r="K8" s="4">
        <v>0</v>
      </c>
      <c r="M8" s="4">
        <v>0</v>
      </c>
      <c r="O8" s="4">
        <v>1207726370</v>
      </c>
      <c r="Q8" s="4">
        <v>70126047</v>
      </c>
      <c r="S8" s="4">
        <v>1137600323</v>
      </c>
    </row>
    <row r="9" spans="1:19">
      <c r="A9" s="1" t="s">
        <v>131</v>
      </c>
      <c r="C9" s="1" t="s">
        <v>132</v>
      </c>
      <c r="E9" s="4">
        <v>91983</v>
      </c>
      <c r="G9" s="4">
        <v>900</v>
      </c>
      <c r="I9" s="4">
        <v>0</v>
      </c>
      <c r="K9" s="4">
        <v>0</v>
      </c>
      <c r="M9" s="4">
        <v>0</v>
      </c>
      <c r="O9" s="4">
        <v>82784700</v>
      </c>
      <c r="Q9" s="4">
        <v>0</v>
      </c>
      <c r="S9" s="4">
        <v>82784700</v>
      </c>
    </row>
    <row r="10" spans="1:19">
      <c r="A10" s="1" t="s">
        <v>133</v>
      </c>
      <c r="C10" s="1" t="s">
        <v>134</v>
      </c>
      <c r="E10" s="4">
        <v>6497167</v>
      </c>
      <c r="G10" s="4">
        <v>100</v>
      </c>
      <c r="I10" s="4">
        <v>0</v>
      </c>
      <c r="K10" s="4">
        <v>0</v>
      </c>
      <c r="M10" s="4">
        <v>0</v>
      </c>
      <c r="O10" s="4">
        <v>649716700</v>
      </c>
      <c r="Q10" s="4">
        <v>0</v>
      </c>
      <c r="S10" s="4">
        <v>649716700</v>
      </c>
    </row>
    <row r="11" spans="1:19" ht="22.5" thickBot="1">
      <c r="I11" s="5">
        <f>SUM(I8:I10)</f>
        <v>0</v>
      </c>
      <c r="K11" s="5">
        <f>SUM(K8:K10)</f>
        <v>0</v>
      </c>
      <c r="M11" s="5">
        <f>SUM(M8:M10)</f>
        <v>0</v>
      </c>
      <c r="O11" s="5">
        <f>SUM(O8:O10)</f>
        <v>1940227770</v>
      </c>
      <c r="Q11" s="5">
        <f>SUM(Q8:Q10)</f>
        <v>70126047</v>
      </c>
      <c r="S11" s="5">
        <f>SUM(S8:S10)</f>
        <v>1870101723</v>
      </c>
    </row>
    <row r="12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3"/>
  <sheetViews>
    <sheetView rightToLeft="1" workbookViewId="0">
      <selection activeCell="I23" sqref="I23"/>
    </sheetView>
  </sheetViews>
  <sheetFormatPr defaultRowHeight="21.75"/>
  <cols>
    <col min="1" max="1" width="32.140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C6" s="13" t="s">
        <v>109</v>
      </c>
      <c r="D6" s="13" t="s">
        <v>109</v>
      </c>
      <c r="E6" s="13" t="s">
        <v>109</v>
      </c>
      <c r="F6" s="13" t="s">
        <v>109</v>
      </c>
      <c r="G6" s="13" t="s">
        <v>109</v>
      </c>
      <c r="H6" s="13" t="s">
        <v>109</v>
      </c>
      <c r="I6" s="13" t="s">
        <v>109</v>
      </c>
      <c r="K6" s="13" t="s">
        <v>110</v>
      </c>
      <c r="L6" s="13" t="s">
        <v>110</v>
      </c>
      <c r="M6" s="13" t="s">
        <v>110</v>
      </c>
      <c r="N6" s="13" t="s">
        <v>110</v>
      </c>
      <c r="O6" s="13" t="s">
        <v>110</v>
      </c>
      <c r="P6" s="13" t="s">
        <v>110</v>
      </c>
      <c r="Q6" s="13" t="s">
        <v>110</v>
      </c>
    </row>
    <row r="7" spans="1:17" ht="22.5">
      <c r="A7" s="13" t="s">
        <v>3</v>
      </c>
      <c r="C7" s="14" t="s">
        <v>7</v>
      </c>
      <c r="E7" s="14" t="s">
        <v>135</v>
      </c>
      <c r="G7" s="14" t="s">
        <v>136</v>
      </c>
      <c r="I7" s="14" t="s">
        <v>137</v>
      </c>
      <c r="K7" s="14" t="s">
        <v>7</v>
      </c>
      <c r="M7" s="14" t="s">
        <v>135</v>
      </c>
      <c r="O7" s="14" t="s">
        <v>136</v>
      </c>
      <c r="Q7" s="14" t="s">
        <v>137</v>
      </c>
    </row>
    <row r="8" spans="1:17">
      <c r="A8" s="1" t="s">
        <v>59</v>
      </c>
      <c r="C8" s="4">
        <v>111350</v>
      </c>
      <c r="E8" s="4">
        <v>106273458772</v>
      </c>
      <c r="G8" s="4">
        <v>101533497983</v>
      </c>
      <c r="I8" s="8">
        <f>E8-G8</f>
        <v>4739960789</v>
      </c>
      <c r="J8" s="8"/>
      <c r="K8" s="8">
        <v>111350</v>
      </c>
      <c r="L8" s="8"/>
      <c r="M8" s="8">
        <v>106273458772</v>
      </c>
      <c r="N8" s="8"/>
      <c r="O8" s="8">
        <v>100015901358</v>
      </c>
      <c r="P8" s="8"/>
      <c r="Q8" s="8">
        <f>M8-O8</f>
        <v>6257557414</v>
      </c>
    </row>
    <row r="9" spans="1:17">
      <c r="A9" s="1" t="s">
        <v>23</v>
      </c>
      <c r="C9" s="4">
        <v>78404</v>
      </c>
      <c r="E9" s="4">
        <v>75146307054</v>
      </c>
      <c r="G9" s="4">
        <v>74191802384</v>
      </c>
      <c r="I9" s="8">
        <f t="shared" ref="I9:I21" si="0">E9-G9</f>
        <v>954504670</v>
      </c>
      <c r="J9" s="8"/>
      <c r="K9" s="8">
        <v>78404</v>
      </c>
      <c r="L9" s="8"/>
      <c r="M9" s="8">
        <v>75146307054</v>
      </c>
      <c r="N9" s="8"/>
      <c r="O9" s="8">
        <v>75013292011</v>
      </c>
      <c r="P9" s="8"/>
      <c r="Q9" s="8">
        <f t="shared" ref="Q9:Q21" si="1">M9-O9</f>
        <v>133015043</v>
      </c>
    </row>
    <row r="10" spans="1:17">
      <c r="A10" s="1" t="s">
        <v>34</v>
      </c>
      <c r="C10" s="4">
        <v>54378</v>
      </c>
      <c r="E10" s="4">
        <v>51671428312</v>
      </c>
      <c r="G10" s="4">
        <v>50257302150</v>
      </c>
      <c r="I10" s="8">
        <f t="shared" si="0"/>
        <v>1414126162</v>
      </c>
      <c r="J10" s="8"/>
      <c r="K10" s="8">
        <v>54378</v>
      </c>
      <c r="L10" s="8"/>
      <c r="M10" s="8">
        <v>51671428312</v>
      </c>
      <c r="N10" s="8"/>
      <c r="O10" s="8">
        <v>44594273653</v>
      </c>
      <c r="P10" s="8"/>
      <c r="Q10" s="8">
        <f t="shared" si="1"/>
        <v>7077154659</v>
      </c>
    </row>
    <row r="11" spans="1:17">
      <c r="A11" s="1" t="s">
        <v>47</v>
      </c>
      <c r="C11" s="4">
        <v>92790</v>
      </c>
      <c r="E11" s="4">
        <v>84631333260</v>
      </c>
      <c r="G11" s="4">
        <v>83959448641</v>
      </c>
      <c r="I11" s="8">
        <f t="shared" si="0"/>
        <v>671884619</v>
      </c>
      <c r="J11" s="8"/>
      <c r="K11" s="8">
        <v>92790</v>
      </c>
      <c r="L11" s="8"/>
      <c r="M11" s="8">
        <v>84631333260</v>
      </c>
      <c r="N11" s="8"/>
      <c r="O11" s="8">
        <v>86606833987</v>
      </c>
      <c r="P11" s="8"/>
      <c r="Q11" s="8">
        <f t="shared" si="1"/>
        <v>-1975500727</v>
      </c>
    </row>
    <row r="12" spans="1:17">
      <c r="A12" s="1" t="s">
        <v>50</v>
      </c>
      <c r="C12" s="4">
        <v>127296</v>
      </c>
      <c r="E12" s="4">
        <v>121017590481</v>
      </c>
      <c r="G12" s="4">
        <v>122866123850</v>
      </c>
      <c r="I12" s="8">
        <f t="shared" si="0"/>
        <v>-1848533369</v>
      </c>
      <c r="J12" s="8"/>
      <c r="K12" s="8">
        <v>127296</v>
      </c>
      <c r="L12" s="8"/>
      <c r="M12" s="8">
        <v>121017590481</v>
      </c>
      <c r="N12" s="8"/>
      <c r="O12" s="8">
        <v>123750734554</v>
      </c>
      <c r="P12" s="8"/>
      <c r="Q12" s="8">
        <f t="shared" si="1"/>
        <v>-2733144073</v>
      </c>
    </row>
    <row r="13" spans="1:17">
      <c r="A13" s="1" t="s">
        <v>53</v>
      </c>
      <c r="C13" s="4">
        <v>227697</v>
      </c>
      <c r="E13" s="4">
        <v>214439176518</v>
      </c>
      <c r="G13" s="4">
        <v>213816767265</v>
      </c>
      <c r="I13" s="8">
        <f t="shared" si="0"/>
        <v>622409253</v>
      </c>
      <c r="J13" s="8"/>
      <c r="K13" s="8">
        <v>227697</v>
      </c>
      <c r="L13" s="8"/>
      <c r="M13" s="8">
        <v>214439176518</v>
      </c>
      <c r="N13" s="8"/>
      <c r="O13" s="8">
        <v>213825829932</v>
      </c>
      <c r="P13" s="8"/>
      <c r="Q13" s="8">
        <f t="shared" si="1"/>
        <v>613346586</v>
      </c>
    </row>
    <row r="14" spans="1:17">
      <c r="A14" s="1" t="s">
        <v>62</v>
      </c>
      <c r="C14" s="4">
        <v>15704</v>
      </c>
      <c r="E14" s="4">
        <v>13950522121</v>
      </c>
      <c r="G14" s="4">
        <v>13912368318</v>
      </c>
      <c r="I14" s="8">
        <f t="shared" si="0"/>
        <v>38153803</v>
      </c>
      <c r="J14" s="8"/>
      <c r="K14" s="8">
        <v>15704</v>
      </c>
      <c r="L14" s="8"/>
      <c r="M14" s="8">
        <v>13950522121</v>
      </c>
      <c r="N14" s="8"/>
      <c r="O14" s="8">
        <v>15002080151</v>
      </c>
      <c r="P14" s="8"/>
      <c r="Q14" s="8">
        <f t="shared" si="1"/>
        <v>-1051558030</v>
      </c>
    </row>
    <row r="15" spans="1:17">
      <c r="A15" s="1" t="s">
        <v>65</v>
      </c>
      <c r="C15" s="4">
        <v>161928</v>
      </c>
      <c r="E15" s="4">
        <v>143889368460</v>
      </c>
      <c r="G15" s="4">
        <v>145013393453</v>
      </c>
      <c r="I15" s="8">
        <f t="shared" si="0"/>
        <v>-1124024993</v>
      </c>
      <c r="J15" s="8"/>
      <c r="K15" s="8">
        <v>161928</v>
      </c>
      <c r="L15" s="8"/>
      <c r="M15" s="8">
        <v>143889368460</v>
      </c>
      <c r="N15" s="8"/>
      <c r="O15" s="8">
        <v>154722970766</v>
      </c>
      <c r="P15" s="8"/>
      <c r="Q15" s="8">
        <f t="shared" si="1"/>
        <v>-10833602306</v>
      </c>
    </row>
    <row r="16" spans="1:17">
      <c r="A16" s="1" t="s">
        <v>27</v>
      </c>
      <c r="C16" s="4">
        <v>4300</v>
      </c>
      <c r="E16" s="4">
        <v>3263108454</v>
      </c>
      <c r="G16" s="4">
        <v>3211775760</v>
      </c>
      <c r="I16" s="8">
        <f t="shared" si="0"/>
        <v>51332694</v>
      </c>
      <c r="J16" s="8"/>
      <c r="K16" s="8">
        <v>4300</v>
      </c>
      <c r="L16" s="8"/>
      <c r="M16" s="8">
        <v>3263108454</v>
      </c>
      <c r="N16" s="8"/>
      <c r="O16" s="8">
        <v>2737838278</v>
      </c>
      <c r="P16" s="8"/>
      <c r="Q16" s="8">
        <f t="shared" si="1"/>
        <v>525270176</v>
      </c>
    </row>
    <row r="17" spans="1:17">
      <c r="A17" s="1" t="s">
        <v>69</v>
      </c>
      <c r="C17" s="4">
        <v>22600</v>
      </c>
      <c r="E17" s="4">
        <v>17264174301</v>
      </c>
      <c r="G17" s="4">
        <v>17021110515</v>
      </c>
      <c r="I17" s="8">
        <f t="shared" si="0"/>
        <v>243063786</v>
      </c>
      <c r="J17" s="8"/>
      <c r="K17" s="8">
        <v>22600</v>
      </c>
      <c r="L17" s="8"/>
      <c r="M17" s="8">
        <v>17264174301</v>
      </c>
      <c r="N17" s="8"/>
      <c r="O17" s="8">
        <v>17021110515</v>
      </c>
      <c r="P17" s="8"/>
      <c r="Q17" s="8">
        <f t="shared" si="1"/>
        <v>243063786</v>
      </c>
    </row>
    <row r="18" spans="1:17">
      <c r="A18" s="1" t="s">
        <v>43</v>
      </c>
      <c r="C18" s="4">
        <v>28</v>
      </c>
      <c r="E18" s="4">
        <v>21527257</v>
      </c>
      <c r="G18" s="4">
        <v>21161923</v>
      </c>
      <c r="I18" s="8">
        <f t="shared" si="0"/>
        <v>365334</v>
      </c>
      <c r="J18" s="8"/>
      <c r="K18" s="8">
        <v>28</v>
      </c>
      <c r="L18" s="8"/>
      <c r="M18" s="8">
        <v>21527257</v>
      </c>
      <c r="N18" s="8"/>
      <c r="O18" s="8">
        <v>18685025</v>
      </c>
      <c r="P18" s="8"/>
      <c r="Q18" s="8">
        <f t="shared" si="1"/>
        <v>2842232</v>
      </c>
    </row>
    <row r="19" spans="1:17">
      <c r="A19" s="1" t="s">
        <v>40</v>
      </c>
      <c r="C19" s="4">
        <v>28</v>
      </c>
      <c r="E19" s="4">
        <v>27744930</v>
      </c>
      <c r="G19" s="4">
        <v>27364199</v>
      </c>
      <c r="I19" s="8">
        <f t="shared" si="0"/>
        <v>380731</v>
      </c>
      <c r="J19" s="8"/>
      <c r="K19" s="8">
        <v>28</v>
      </c>
      <c r="L19" s="8"/>
      <c r="M19" s="8">
        <v>27744930</v>
      </c>
      <c r="N19" s="8"/>
      <c r="O19" s="8">
        <v>23203593</v>
      </c>
      <c r="P19" s="8"/>
      <c r="Q19" s="8">
        <f t="shared" si="1"/>
        <v>4541337</v>
      </c>
    </row>
    <row r="20" spans="1:17">
      <c r="A20" s="1" t="s">
        <v>67</v>
      </c>
      <c r="C20" s="4">
        <v>3100</v>
      </c>
      <c r="E20" s="4">
        <v>3073340855</v>
      </c>
      <c r="G20" s="4">
        <v>3036473259</v>
      </c>
      <c r="I20" s="8">
        <f t="shared" si="0"/>
        <v>36867596</v>
      </c>
      <c r="J20" s="8"/>
      <c r="K20" s="8">
        <v>3100</v>
      </c>
      <c r="L20" s="8"/>
      <c r="M20" s="8">
        <v>3073340855</v>
      </c>
      <c r="N20" s="8"/>
      <c r="O20" s="8">
        <v>3036473259</v>
      </c>
      <c r="P20" s="8"/>
      <c r="Q20" s="8">
        <f t="shared" si="1"/>
        <v>36867596</v>
      </c>
    </row>
    <row r="21" spans="1:17">
      <c r="A21" s="1" t="s">
        <v>46</v>
      </c>
      <c r="C21" s="4">
        <v>3100</v>
      </c>
      <c r="E21" s="4">
        <v>2567512553</v>
      </c>
      <c r="G21" s="4">
        <v>2524306386</v>
      </c>
      <c r="I21" s="8">
        <f t="shared" si="0"/>
        <v>43206167</v>
      </c>
      <c r="J21" s="8"/>
      <c r="K21" s="8">
        <v>3100</v>
      </c>
      <c r="L21" s="8"/>
      <c r="M21" s="8">
        <v>2567512553</v>
      </c>
      <c r="N21" s="8"/>
      <c r="O21" s="8">
        <v>2103619650</v>
      </c>
      <c r="P21" s="8"/>
      <c r="Q21" s="8">
        <f t="shared" si="1"/>
        <v>463892903</v>
      </c>
    </row>
    <row r="22" spans="1:17" ht="22.5" thickBot="1">
      <c r="E22" s="5">
        <f>SUM(E8:E21)</f>
        <v>837236593328</v>
      </c>
      <c r="G22" s="5">
        <f>SUM(G8:G21)</f>
        <v>831392896086</v>
      </c>
      <c r="I22" s="5">
        <f>SUM(I8:I21)</f>
        <v>5843697242</v>
      </c>
      <c r="M22" s="5">
        <f>SUM(M8:M21)</f>
        <v>837236593328</v>
      </c>
      <c r="O22" s="5">
        <f>SUM(O8:O21)</f>
        <v>838472846732</v>
      </c>
      <c r="Q22" s="9">
        <f>SUM(Q8:Q21)</f>
        <v>-1236253404</v>
      </c>
    </row>
    <row r="23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7"/>
  <sheetViews>
    <sheetView rightToLeft="1" topLeftCell="A34" workbookViewId="0">
      <selection activeCell="Q8" sqref="E8:Q45"/>
    </sheetView>
  </sheetViews>
  <sheetFormatPr defaultRowHeight="21.75"/>
  <cols>
    <col min="1" max="1" width="31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C6" s="13" t="s">
        <v>109</v>
      </c>
      <c r="D6" s="13" t="s">
        <v>109</v>
      </c>
      <c r="E6" s="13" t="s">
        <v>109</v>
      </c>
      <c r="F6" s="13" t="s">
        <v>109</v>
      </c>
      <c r="G6" s="13" t="s">
        <v>109</v>
      </c>
      <c r="H6" s="13" t="s">
        <v>109</v>
      </c>
      <c r="I6" s="13" t="s">
        <v>109</v>
      </c>
      <c r="K6" s="13" t="s">
        <v>110</v>
      </c>
      <c r="L6" s="13" t="s">
        <v>110</v>
      </c>
      <c r="M6" s="13" t="s">
        <v>110</v>
      </c>
      <c r="N6" s="13" t="s">
        <v>110</v>
      </c>
      <c r="O6" s="13" t="s">
        <v>110</v>
      </c>
      <c r="P6" s="13" t="s">
        <v>110</v>
      </c>
      <c r="Q6" s="13" t="s">
        <v>110</v>
      </c>
    </row>
    <row r="7" spans="1:17" ht="22.5">
      <c r="A7" s="13" t="s">
        <v>3</v>
      </c>
      <c r="C7" s="14" t="s">
        <v>7</v>
      </c>
      <c r="E7" s="14" t="s">
        <v>135</v>
      </c>
      <c r="G7" s="14" t="s">
        <v>136</v>
      </c>
      <c r="I7" s="14" t="s">
        <v>138</v>
      </c>
      <c r="K7" s="14" t="s">
        <v>7</v>
      </c>
      <c r="M7" s="14" t="s">
        <v>135</v>
      </c>
      <c r="O7" s="14" t="s">
        <v>136</v>
      </c>
      <c r="Q7" s="14" t="s">
        <v>138</v>
      </c>
    </row>
    <row r="8" spans="1:17">
      <c r="A8" s="1" t="s">
        <v>139</v>
      </c>
      <c r="C8" s="4">
        <v>0</v>
      </c>
      <c r="E8" s="15">
        <v>0</v>
      </c>
      <c r="F8" s="15"/>
      <c r="G8" s="15">
        <v>0</v>
      </c>
      <c r="H8" s="15"/>
      <c r="I8" s="15">
        <v>0</v>
      </c>
      <c r="J8" s="15"/>
      <c r="K8" s="15">
        <v>300000</v>
      </c>
      <c r="L8" s="15"/>
      <c r="M8" s="15">
        <v>5669067150</v>
      </c>
      <c r="N8" s="15"/>
      <c r="O8" s="15">
        <v>5537588051</v>
      </c>
      <c r="P8" s="15"/>
      <c r="Q8" s="15">
        <v>131479099</v>
      </c>
    </row>
    <row r="9" spans="1:17">
      <c r="A9" s="1" t="s">
        <v>140</v>
      </c>
      <c r="C9" s="4">
        <v>0</v>
      </c>
      <c r="E9" s="15">
        <v>0</v>
      </c>
      <c r="F9" s="15"/>
      <c r="G9" s="15">
        <v>0</v>
      </c>
      <c r="H9" s="15"/>
      <c r="I9" s="15">
        <v>0</v>
      </c>
      <c r="J9" s="15"/>
      <c r="K9" s="15">
        <v>11000000</v>
      </c>
      <c r="L9" s="15"/>
      <c r="M9" s="15">
        <v>113685000000</v>
      </c>
      <c r="N9" s="15"/>
      <c r="O9" s="15">
        <v>108776903400</v>
      </c>
      <c r="P9" s="15"/>
      <c r="Q9" s="15">
        <v>4908096600</v>
      </c>
    </row>
    <row r="10" spans="1:17">
      <c r="A10" s="1" t="s">
        <v>141</v>
      </c>
      <c r="C10" s="4">
        <v>0</v>
      </c>
      <c r="E10" s="15">
        <v>0</v>
      </c>
      <c r="F10" s="15"/>
      <c r="G10" s="15">
        <v>0</v>
      </c>
      <c r="H10" s="15"/>
      <c r="I10" s="15">
        <v>0</v>
      </c>
      <c r="J10" s="15"/>
      <c r="K10" s="15">
        <v>4337498</v>
      </c>
      <c r="L10" s="15"/>
      <c r="M10" s="15">
        <v>24267934934</v>
      </c>
      <c r="N10" s="15"/>
      <c r="O10" s="15">
        <v>15228171216</v>
      </c>
      <c r="P10" s="15"/>
      <c r="Q10" s="15">
        <v>9039763718</v>
      </c>
    </row>
    <row r="11" spans="1:17">
      <c r="A11" s="1" t="s">
        <v>133</v>
      </c>
      <c r="C11" s="4">
        <v>0</v>
      </c>
      <c r="E11" s="15">
        <v>0</v>
      </c>
      <c r="F11" s="15"/>
      <c r="G11" s="15">
        <v>0</v>
      </c>
      <c r="H11" s="15"/>
      <c r="I11" s="15">
        <v>0</v>
      </c>
      <c r="J11" s="15"/>
      <c r="K11" s="15">
        <v>14097168</v>
      </c>
      <c r="L11" s="15"/>
      <c r="M11" s="15">
        <v>98882888648</v>
      </c>
      <c r="N11" s="15"/>
      <c r="O11" s="15">
        <v>89664136015</v>
      </c>
      <c r="P11" s="15"/>
      <c r="Q11" s="15">
        <v>9218752633</v>
      </c>
    </row>
    <row r="12" spans="1:17">
      <c r="A12" s="1" t="s">
        <v>142</v>
      </c>
      <c r="C12" s="4">
        <v>0</v>
      </c>
      <c r="E12" s="15">
        <v>0</v>
      </c>
      <c r="F12" s="15"/>
      <c r="G12" s="15">
        <v>0</v>
      </c>
      <c r="H12" s="15"/>
      <c r="I12" s="15">
        <v>0</v>
      </c>
      <c r="J12" s="15"/>
      <c r="K12" s="15">
        <v>900000</v>
      </c>
      <c r="L12" s="15"/>
      <c r="M12" s="15">
        <v>25059006655</v>
      </c>
      <c r="N12" s="15"/>
      <c r="O12" s="15">
        <v>23906061442</v>
      </c>
      <c r="P12" s="15"/>
      <c r="Q12" s="15">
        <v>1152945213</v>
      </c>
    </row>
    <row r="13" spans="1:17">
      <c r="A13" s="1" t="s">
        <v>129</v>
      </c>
      <c r="C13" s="4">
        <v>0</v>
      </c>
      <c r="E13" s="15">
        <v>0</v>
      </c>
      <c r="F13" s="15"/>
      <c r="G13" s="15">
        <v>0</v>
      </c>
      <c r="H13" s="15"/>
      <c r="I13" s="15">
        <v>0</v>
      </c>
      <c r="J13" s="15"/>
      <c r="K13" s="15">
        <v>2278729</v>
      </c>
      <c r="L13" s="15"/>
      <c r="M13" s="15">
        <v>15303906146</v>
      </c>
      <c r="N13" s="15"/>
      <c r="O13" s="15">
        <v>16122079827</v>
      </c>
      <c r="P13" s="15"/>
      <c r="Q13" s="15">
        <v>-818173681</v>
      </c>
    </row>
    <row r="14" spans="1:17">
      <c r="A14" s="1" t="s">
        <v>131</v>
      </c>
      <c r="C14" s="4">
        <v>0</v>
      </c>
      <c r="E14" s="15">
        <v>0</v>
      </c>
      <c r="F14" s="15"/>
      <c r="G14" s="15">
        <v>0</v>
      </c>
      <c r="H14" s="15"/>
      <c r="I14" s="15">
        <v>0</v>
      </c>
      <c r="J14" s="15"/>
      <c r="K14" s="15">
        <v>91983</v>
      </c>
      <c r="L14" s="15"/>
      <c r="M14" s="15">
        <v>1379764735</v>
      </c>
      <c r="N14" s="15"/>
      <c r="O14" s="15">
        <v>1440793189</v>
      </c>
      <c r="P14" s="15"/>
      <c r="Q14" s="15">
        <v>-61028454</v>
      </c>
    </row>
    <row r="15" spans="1:17">
      <c r="A15" s="1" t="s">
        <v>56</v>
      </c>
      <c r="C15" s="4">
        <v>110766</v>
      </c>
      <c r="E15" s="15">
        <v>110766000000</v>
      </c>
      <c r="F15" s="15"/>
      <c r="G15" s="15">
        <v>90619550216</v>
      </c>
      <c r="H15" s="15"/>
      <c r="I15" s="15">
        <v>20146449784</v>
      </c>
      <c r="J15" s="15"/>
      <c r="K15" s="15">
        <v>190000</v>
      </c>
      <c r="L15" s="15"/>
      <c r="M15" s="15">
        <v>181752903998</v>
      </c>
      <c r="N15" s="15"/>
      <c r="O15" s="15">
        <v>155442234447</v>
      </c>
      <c r="P15" s="15"/>
      <c r="Q15" s="15">
        <v>26310669551</v>
      </c>
    </row>
    <row r="16" spans="1:17">
      <c r="A16" s="1" t="s">
        <v>58</v>
      </c>
      <c r="C16" s="4">
        <v>105640</v>
      </c>
      <c r="E16" s="15">
        <v>105640000000</v>
      </c>
      <c r="F16" s="15"/>
      <c r="G16" s="15">
        <v>98687224252</v>
      </c>
      <c r="H16" s="15"/>
      <c r="I16" s="15">
        <v>6952775748</v>
      </c>
      <c r="J16" s="15"/>
      <c r="K16" s="15">
        <v>133830</v>
      </c>
      <c r="L16" s="15"/>
      <c r="M16" s="15">
        <v>132635206337</v>
      </c>
      <c r="N16" s="15"/>
      <c r="O16" s="15">
        <v>125021878282</v>
      </c>
      <c r="P16" s="15"/>
      <c r="Q16" s="15">
        <v>7613328055</v>
      </c>
    </row>
    <row r="17" spans="1:17">
      <c r="A17" s="1" t="s">
        <v>30</v>
      </c>
      <c r="C17" s="4">
        <v>71</v>
      </c>
      <c r="E17" s="15">
        <v>71000000</v>
      </c>
      <c r="F17" s="15"/>
      <c r="G17" s="15">
        <v>60096996</v>
      </c>
      <c r="H17" s="15"/>
      <c r="I17" s="15">
        <v>10903004</v>
      </c>
      <c r="J17" s="15"/>
      <c r="K17" s="15">
        <v>98571</v>
      </c>
      <c r="L17" s="15"/>
      <c r="M17" s="15">
        <v>84933635865</v>
      </c>
      <c r="N17" s="15"/>
      <c r="O17" s="15">
        <v>83434097718</v>
      </c>
      <c r="P17" s="15"/>
      <c r="Q17" s="15">
        <v>1499538147</v>
      </c>
    </row>
    <row r="18" spans="1:17">
      <c r="A18" s="1" t="s">
        <v>37</v>
      </c>
      <c r="C18" s="4">
        <v>14</v>
      </c>
      <c r="E18" s="15">
        <v>14000000</v>
      </c>
      <c r="F18" s="15"/>
      <c r="G18" s="15">
        <v>11869568</v>
      </c>
      <c r="H18" s="15"/>
      <c r="I18" s="15">
        <v>2130432</v>
      </c>
      <c r="J18" s="15"/>
      <c r="K18" s="15">
        <v>14</v>
      </c>
      <c r="L18" s="15"/>
      <c r="M18" s="15">
        <v>14000000</v>
      </c>
      <c r="N18" s="15"/>
      <c r="O18" s="15">
        <v>11869568</v>
      </c>
      <c r="P18" s="15"/>
      <c r="Q18" s="15">
        <v>2130432</v>
      </c>
    </row>
    <row r="19" spans="1:17">
      <c r="A19" s="1" t="s">
        <v>143</v>
      </c>
      <c r="C19" s="4">
        <v>0</v>
      </c>
      <c r="E19" s="15">
        <v>0</v>
      </c>
      <c r="F19" s="15"/>
      <c r="G19" s="15">
        <v>0</v>
      </c>
      <c r="H19" s="15"/>
      <c r="I19" s="15">
        <v>0</v>
      </c>
      <c r="J19" s="15"/>
      <c r="K19" s="15">
        <v>459897</v>
      </c>
      <c r="L19" s="15"/>
      <c r="M19" s="15">
        <v>424660929735</v>
      </c>
      <c r="N19" s="15"/>
      <c r="O19" s="15">
        <v>387324743088</v>
      </c>
      <c r="P19" s="15"/>
      <c r="Q19" s="15">
        <v>37336186647</v>
      </c>
    </row>
    <row r="20" spans="1:17">
      <c r="A20" s="1" t="s">
        <v>67</v>
      </c>
      <c r="C20" s="4">
        <v>0</v>
      </c>
      <c r="E20" s="15">
        <v>0</v>
      </c>
      <c r="F20" s="15"/>
      <c r="G20" s="15">
        <v>0</v>
      </c>
      <c r="H20" s="15"/>
      <c r="I20" s="15">
        <v>0</v>
      </c>
      <c r="J20" s="15"/>
      <c r="K20" s="15">
        <v>497725</v>
      </c>
      <c r="L20" s="15"/>
      <c r="M20" s="15">
        <v>423681784879</v>
      </c>
      <c r="N20" s="15"/>
      <c r="O20" s="15">
        <v>424364249238</v>
      </c>
      <c r="P20" s="15"/>
      <c r="Q20" s="15">
        <v>-682464359</v>
      </c>
    </row>
    <row r="21" spans="1:17">
      <c r="A21" s="1" t="s">
        <v>119</v>
      </c>
      <c r="C21" s="4">
        <v>0</v>
      </c>
      <c r="E21" s="15">
        <v>0</v>
      </c>
      <c r="F21" s="15"/>
      <c r="G21" s="15">
        <v>0</v>
      </c>
      <c r="H21" s="15"/>
      <c r="I21" s="15">
        <v>0</v>
      </c>
      <c r="J21" s="15"/>
      <c r="K21" s="15">
        <v>3900</v>
      </c>
      <c r="L21" s="15"/>
      <c r="M21" s="15">
        <v>3819825535</v>
      </c>
      <c r="N21" s="15"/>
      <c r="O21" s="15">
        <v>3725376853</v>
      </c>
      <c r="P21" s="15"/>
      <c r="Q21" s="15">
        <v>94448682</v>
      </c>
    </row>
    <row r="22" spans="1:17">
      <c r="A22" s="1" t="s">
        <v>34</v>
      </c>
      <c r="C22" s="4">
        <v>0</v>
      </c>
      <c r="E22" s="15">
        <v>0</v>
      </c>
      <c r="F22" s="15"/>
      <c r="G22" s="15">
        <v>0</v>
      </c>
      <c r="H22" s="15"/>
      <c r="I22" s="15">
        <v>0</v>
      </c>
      <c r="J22" s="15"/>
      <c r="K22" s="15">
        <v>142200</v>
      </c>
      <c r="L22" s="15"/>
      <c r="M22" s="15">
        <v>119995246925</v>
      </c>
      <c r="N22" s="15"/>
      <c r="O22" s="15">
        <v>116615280324</v>
      </c>
      <c r="P22" s="15"/>
      <c r="Q22" s="15">
        <v>3379966601</v>
      </c>
    </row>
    <row r="23" spans="1:17">
      <c r="A23" s="1" t="s">
        <v>65</v>
      </c>
      <c r="C23" s="4">
        <v>0</v>
      </c>
      <c r="E23" s="15">
        <v>0</v>
      </c>
      <c r="F23" s="15"/>
      <c r="G23" s="15">
        <v>0</v>
      </c>
      <c r="H23" s="15"/>
      <c r="I23" s="15">
        <v>0</v>
      </c>
      <c r="J23" s="15"/>
      <c r="K23" s="15">
        <v>85577</v>
      </c>
      <c r="L23" s="15"/>
      <c r="M23" s="15">
        <v>81985018923</v>
      </c>
      <c r="N23" s="15"/>
      <c r="O23" s="15">
        <v>81500740893</v>
      </c>
      <c r="P23" s="15"/>
      <c r="Q23" s="15">
        <v>484278030</v>
      </c>
    </row>
    <row r="24" spans="1:17">
      <c r="A24" s="1" t="s">
        <v>144</v>
      </c>
      <c r="C24" s="4">
        <v>0</v>
      </c>
      <c r="E24" s="15">
        <v>0</v>
      </c>
      <c r="F24" s="15"/>
      <c r="G24" s="15">
        <v>0</v>
      </c>
      <c r="H24" s="15"/>
      <c r="I24" s="15">
        <v>0</v>
      </c>
      <c r="J24" s="15"/>
      <c r="K24" s="15">
        <v>19</v>
      </c>
      <c r="L24" s="15"/>
      <c r="M24" s="15">
        <v>19000000</v>
      </c>
      <c r="N24" s="15"/>
      <c r="O24" s="15">
        <v>16719059</v>
      </c>
      <c r="P24" s="15"/>
      <c r="Q24" s="15">
        <v>2280941</v>
      </c>
    </row>
    <row r="25" spans="1:17">
      <c r="A25" s="1" t="s">
        <v>145</v>
      </c>
      <c r="C25" s="4">
        <v>0</v>
      </c>
      <c r="E25" s="15">
        <v>0</v>
      </c>
      <c r="F25" s="15"/>
      <c r="G25" s="15">
        <v>0</v>
      </c>
      <c r="H25" s="15"/>
      <c r="I25" s="15">
        <v>0</v>
      </c>
      <c r="J25" s="15"/>
      <c r="K25" s="15">
        <v>120000</v>
      </c>
      <c r="L25" s="15"/>
      <c r="M25" s="15">
        <v>119103392386</v>
      </c>
      <c r="N25" s="15"/>
      <c r="O25" s="15">
        <v>110383111006</v>
      </c>
      <c r="P25" s="15"/>
      <c r="Q25" s="15">
        <v>8720281380</v>
      </c>
    </row>
    <row r="26" spans="1:17">
      <c r="A26" s="1" t="s">
        <v>27</v>
      </c>
      <c r="C26" s="4">
        <v>0</v>
      </c>
      <c r="E26" s="15">
        <v>0</v>
      </c>
      <c r="F26" s="15"/>
      <c r="G26" s="15">
        <v>0</v>
      </c>
      <c r="H26" s="15"/>
      <c r="I26" s="15">
        <v>0</v>
      </c>
      <c r="J26" s="15"/>
      <c r="K26" s="15">
        <v>45600</v>
      </c>
      <c r="L26" s="15"/>
      <c r="M26" s="15">
        <v>30624798252</v>
      </c>
      <c r="N26" s="15"/>
      <c r="O26" s="15">
        <v>29033819865</v>
      </c>
      <c r="P26" s="15"/>
      <c r="Q26" s="15">
        <v>1590978387</v>
      </c>
    </row>
    <row r="27" spans="1:17">
      <c r="A27" s="1" t="s">
        <v>146</v>
      </c>
      <c r="C27" s="4">
        <v>0</v>
      </c>
      <c r="E27" s="15">
        <v>0</v>
      </c>
      <c r="F27" s="15"/>
      <c r="G27" s="15">
        <v>0</v>
      </c>
      <c r="H27" s="15"/>
      <c r="I27" s="15">
        <v>0</v>
      </c>
      <c r="J27" s="15"/>
      <c r="K27" s="15">
        <v>24300</v>
      </c>
      <c r="L27" s="15"/>
      <c r="M27" s="15">
        <v>17412653386</v>
      </c>
      <c r="N27" s="15"/>
      <c r="O27" s="15">
        <v>16196658823</v>
      </c>
      <c r="P27" s="15"/>
      <c r="Q27" s="15">
        <v>1215994563</v>
      </c>
    </row>
    <row r="28" spans="1:17">
      <c r="A28" s="1" t="s">
        <v>147</v>
      </c>
      <c r="C28" s="4">
        <v>0</v>
      </c>
      <c r="E28" s="15">
        <v>0</v>
      </c>
      <c r="F28" s="15"/>
      <c r="G28" s="15">
        <v>0</v>
      </c>
      <c r="H28" s="15"/>
      <c r="I28" s="15">
        <v>0</v>
      </c>
      <c r="J28" s="15"/>
      <c r="K28" s="15">
        <v>100000</v>
      </c>
      <c r="L28" s="15"/>
      <c r="M28" s="15">
        <v>95145568903</v>
      </c>
      <c r="N28" s="15"/>
      <c r="O28" s="15">
        <v>85468797782</v>
      </c>
      <c r="P28" s="15"/>
      <c r="Q28" s="15">
        <v>9676771121</v>
      </c>
    </row>
    <row r="29" spans="1:17">
      <c r="A29" s="1" t="s">
        <v>148</v>
      </c>
      <c r="C29" s="4">
        <v>0</v>
      </c>
      <c r="E29" s="15">
        <v>0</v>
      </c>
      <c r="F29" s="15"/>
      <c r="G29" s="15">
        <v>0</v>
      </c>
      <c r="H29" s="15"/>
      <c r="I29" s="15">
        <v>0</v>
      </c>
      <c r="J29" s="15"/>
      <c r="K29" s="15">
        <v>63300</v>
      </c>
      <c r="L29" s="15"/>
      <c r="M29" s="15">
        <v>45107297825</v>
      </c>
      <c r="N29" s="15"/>
      <c r="O29" s="15">
        <v>41404620052</v>
      </c>
      <c r="P29" s="15"/>
      <c r="Q29" s="15">
        <v>3702677773</v>
      </c>
    </row>
    <row r="30" spans="1:17">
      <c r="A30" s="1" t="s">
        <v>149</v>
      </c>
      <c r="C30" s="4">
        <v>0</v>
      </c>
      <c r="E30" s="15">
        <v>0</v>
      </c>
      <c r="F30" s="15"/>
      <c r="G30" s="15">
        <v>0</v>
      </c>
      <c r="H30" s="15"/>
      <c r="I30" s="15">
        <v>0</v>
      </c>
      <c r="J30" s="15"/>
      <c r="K30" s="15">
        <v>10000</v>
      </c>
      <c r="L30" s="15"/>
      <c r="M30" s="15">
        <v>10000000000</v>
      </c>
      <c r="N30" s="15"/>
      <c r="O30" s="15">
        <v>8398477500</v>
      </c>
      <c r="P30" s="15"/>
      <c r="Q30" s="15">
        <v>1601522500</v>
      </c>
    </row>
    <row r="31" spans="1:17">
      <c r="A31" s="1" t="s">
        <v>150</v>
      </c>
      <c r="C31" s="4">
        <v>0</v>
      </c>
      <c r="E31" s="15">
        <v>0</v>
      </c>
      <c r="F31" s="15"/>
      <c r="G31" s="15">
        <v>0</v>
      </c>
      <c r="H31" s="15"/>
      <c r="I31" s="15">
        <v>0</v>
      </c>
      <c r="J31" s="15"/>
      <c r="K31" s="15">
        <v>52374</v>
      </c>
      <c r="L31" s="15"/>
      <c r="M31" s="15">
        <v>52117006855</v>
      </c>
      <c r="N31" s="15"/>
      <c r="O31" s="15">
        <v>50219006862</v>
      </c>
      <c r="P31" s="15"/>
      <c r="Q31" s="15">
        <v>1897999993</v>
      </c>
    </row>
    <row r="32" spans="1:17">
      <c r="A32" s="1" t="s">
        <v>69</v>
      </c>
      <c r="C32" s="4">
        <v>0</v>
      </c>
      <c r="E32" s="15">
        <v>0</v>
      </c>
      <c r="F32" s="15"/>
      <c r="G32" s="15">
        <v>0</v>
      </c>
      <c r="H32" s="15"/>
      <c r="I32" s="15">
        <v>0</v>
      </c>
      <c r="J32" s="15"/>
      <c r="K32" s="15">
        <v>28600</v>
      </c>
      <c r="L32" s="15"/>
      <c r="M32" s="15">
        <v>20059835498</v>
      </c>
      <c r="N32" s="15"/>
      <c r="O32" s="15">
        <v>17836016635</v>
      </c>
      <c r="P32" s="15"/>
      <c r="Q32" s="15">
        <v>2223818863</v>
      </c>
    </row>
    <row r="33" spans="1:17">
      <c r="A33" s="1" t="s">
        <v>121</v>
      </c>
      <c r="C33" s="4">
        <v>0</v>
      </c>
      <c r="E33" s="15">
        <v>0</v>
      </c>
      <c r="F33" s="15"/>
      <c r="G33" s="15">
        <v>0</v>
      </c>
      <c r="H33" s="15"/>
      <c r="I33" s="15">
        <v>0</v>
      </c>
      <c r="J33" s="15"/>
      <c r="K33" s="15">
        <v>153380</v>
      </c>
      <c r="L33" s="15"/>
      <c r="M33" s="15">
        <v>145533060468</v>
      </c>
      <c r="N33" s="15"/>
      <c r="O33" s="15">
        <v>146050028173</v>
      </c>
      <c r="P33" s="15"/>
      <c r="Q33" s="15">
        <v>-516967705</v>
      </c>
    </row>
    <row r="34" spans="1:17">
      <c r="A34" s="1" t="s">
        <v>151</v>
      </c>
      <c r="C34" s="4">
        <v>0</v>
      </c>
      <c r="E34" s="15">
        <v>0</v>
      </c>
      <c r="F34" s="15"/>
      <c r="G34" s="15">
        <v>0</v>
      </c>
      <c r="H34" s="15"/>
      <c r="I34" s="15">
        <v>0</v>
      </c>
      <c r="J34" s="15"/>
      <c r="K34" s="15">
        <v>42900</v>
      </c>
      <c r="L34" s="15"/>
      <c r="M34" s="15">
        <v>42516761445</v>
      </c>
      <c r="N34" s="15"/>
      <c r="O34" s="15">
        <v>42466733509</v>
      </c>
      <c r="P34" s="15"/>
      <c r="Q34" s="15">
        <v>50027936</v>
      </c>
    </row>
    <row r="35" spans="1:17">
      <c r="A35" s="1" t="s">
        <v>152</v>
      </c>
      <c r="C35" s="4">
        <v>0</v>
      </c>
      <c r="E35" s="15">
        <v>0</v>
      </c>
      <c r="F35" s="15"/>
      <c r="G35" s="15">
        <v>0</v>
      </c>
      <c r="H35" s="15"/>
      <c r="I35" s="15">
        <v>0</v>
      </c>
      <c r="J35" s="15"/>
      <c r="K35" s="15">
        <v>188245</v>
      </c>
      <c r="L35" s="15"/>
      <c r="M35" s="15">
        <v>179216118935</v>
      </c>
      <c r="N35" s="15"/>
      <c r="O35" s="15">
        <v>173441954988</v>
      </c>
      <c r="P35" s="15"/>
      <c r="Q35" s="15">
        <v>5774163947</v>
      </c>
    </row>
    <row r="36" spans="1:17">
      <c r="A36" s="1" t="s">
        <v>153</v>
      </c>
      <c r="C36" s="4">
        <v>0</v>
      </c>
      <c r="E36" s="15">
        <v>0</v>
      </c>
      <c r="F36" s="15"/>
      <c r="G36" s="15">
        <v>0</v>
      </c>
      <c r="H36" s="15"/>
      <c r="I36" s="15">
        <v>0</v>
      </c>
      <c r="J36" s="15"/>
      <c r="K36" s="15">
        <v>8700</v>
      </c>
      <c r="L36" s="15"/>
      <c r="M36" s="15">
        <v>6565134856</v>
      </c>
      <c r="N36" s="15"/>
      <c r="O36" s="15">
        <v>5583691772</v>
      </c>
      <c r="P36" s="15"/>
      <c r="Q36" s="15">
        <v>981443084</v>
      </c>
    </row>
    <row r="37" spans="1:17">
      <c r="A37" s="1" t="s">
        <v>43</v>
      </c>
      <c r="C37" s="4">
        <v>0</v>
      </c>
      <c r="E37" s="15">
        <v>0</v>
      </c>
      <c r="F37" s="15"/>
      <c r="G37" s="15">
        <v>0</v>
      </c>
      <c r="H37" s="15"/>
      <c r="I37" s="15">
        <v>0</v>
      </c>
      <c r="J37" s="15"/>
      <c r="K37" s="15">
        <v>64300</v>
      </c>
      <c r="L37" s="15"/>
      <c r="M37" s="15">
        <v>43453481637</v>
      </c>
      <c r="N37" s="15"/>
      <c r="O37" s="15">
        <v>42908826025</v>
      </c>
      <c r="P37" s="15"/>
      <c r="Q37" s="15">
        <v>544655612</v>
      </c>
    </row>
    <row r="38" spans="1:17">
      <c r="A38" s="1" t="s">
        <v>154</v>
      </c>
      <c r="C38" s="4">
        <v>0</v>
      </c>
      <c r="E38" s="15">
        <v>0</v>
      </c>
      <c r="F38" s="15"/>
      <c r="G38" s="15">
        <v>0</v>
      </c>
      <c r="H38" s="15"/>
      <c r="I38" s="15">
        <v>0</v>
      </c>
      <c r="J38" s="15"/>
      <c r="K38" s="15">
        <v>27</v>
      </c>
      <c r="L38" s="15"/>
      <c r="M38" s="15">
        <v>27000000</v>
      </c>
      <c r="N38" s="15"/>
      <c r="O38" s="15">
        <v>25656148</v>
      </c>
      <c r="P38" s="15"/>
      <c r="Q38" s="15">
        <v>1343852</v>
      </c>
    </row>
    <row r="39" spans="1:17">
      <c r="A39" s="1" t="s">
        <v>155</v>
      </c>
      <c r="C39" s="4">
        <v>0</v>
      </c>
      <c r="E39" s="15">
        <v>0</v>
      </c>
      <c r="F39" s="15"/>
      <c r="G39" s="15">
        <v>0</v>
      </c>
      <c r="H39" s="15"/>
      <c r="I39" s="15">
        <v>0</v>
      </c>
      <c r="J39" s="15"/>
      <c r="K39" s="15">
        <v>46702</v>
      </c>
      <c r="L39" s="15"/>
      <c r="M39" s="15">
        <v>41417165781</v>
      </c>
      <c r="N39" s="15"/>
      <c r="O39" s="15">
        <v>40345549143</v>
      </c>
      <c r="P39" s="15"/>
      <c r="Q39" s="15">
        <v>1071616638</v>
      </c>
    </row>
    <row r="40" spans="1:17">
      <c r="A40" s="1" t="s">
        <v>156</v>
      </c>
      <c r="C40" s="4">
        <v>0</v>
      </c>
      <c r="E40" s="15">
        <v>0</v>
      </c>
      <c r="F40" s="15"/>
      <c r="G40" s="15">
        <v>0</v>
      </c>
      <c r="H40" s="15"/>
      <c r="I40" s="15">
        <v>0</v>
      </c>
      <c r="J40" s="15"/>
      <c r="K40" s="15">
        <v>30000</v>
      </c>
      <c r="L40" s="15"/>
      <c r="M40" s="15">
        <v>28301468499</v>
      </c>
      <c r="N40" s="15"/>
      <c r="O40" s="15">
        <v>25402994872</v>
      </c>
      <c r="P40" s="15"/>
      <c r="Q40" s="15">
        <v>2898473627</v>
      </c>
    </row>
    <row r="41" spans="1:17">
      <c r="A41" s="1" t="s">
        <v>157</v>
      </c>
      <c r="C41" s="4">
        <v>0</v>
      </c>
      <c r="E41" s="15">
        <v>0</v>
      </c>
      <c r="F41" s="15"/>
      <c r="G41" s="15">
        <v>0</v>
      </c>
      <c r="H41" s="15"/>
      <c r="I41" s="15">
        <v>0</v>
      </c>
      <c r="J41" s="15"/>
      <c r="K41" s="15">
        <v>561474</v>
      </c>
      <c r="L41" s="15"/>
      <c r="M41" s="15">
        <v>533786312443</v>
      </c>
      <c r="N41" s="15"/>
      <c r="O41" s="15">
        <v>493914912936</v>
      </c>
      <c r="P41" s="15"/>
      <c r="Q41" s="15">
        <v>39871399507</v>
      </c>
    </row>
    <row r="42" spans="1:17">
      <c r="A42" s="1" t="s">
        <v>116</v>
      </c>
      <c r="C42" s="4">
        <v>0</v>
      </c>
      <c r="E42" s="15">
        <v>0</v>
      </c>
      <c r="F42" s="15"/>
      <c r="G42" s="15">
        <v>0</v>
      </c>
      <c r="H42" s="15"/>
      <c r="I42" s="15">
        <v>0</v>
      </c>
      <c r="J42" s="15"/>
      <c r="K42" s="15">
        <v>7770</v>
      </c>
      <c r="L42" s="15"/>
      <c r="M42" s="15">
        <v>7650509096</v>
      </c>
      <c r="N42" s="15"/>
      <c r="O42" s="15">
        <v>7541842033</v>
      </c>
      <c r="P42" s="15"/>
      <c r="Q42" s="15">
        <v>108667063</v>
      </c>
    </row>
    <row r="43" spans="1:17">
      <c r="A43" s="1" t="s">
        <v>158</v>
      </c>
      <c r="C43" s="4">
        <v>0</v>
      </c>
      <c r="E43" s="15">
        <v>0</v>
      </c>
      <c r="F43" s="15"/>
      <c r="G43" s="15">
        <v>0</v>
      </c>
      <c r="H43" s="15"/>
      <c r="I43" s="15">
        <v>0</v>
      </c>
      <c r="J43" s="15"/>
      <c r="K43" s="15">
        <v>33100</v>
      </c>
      <c r="L43" s="15"/>
      <c r="M43" s="15">
        <v>22914255039</v>
      </c>
      <c r="N43" s="15"/>
      <c r="O43" s="15">
        <v>21330738102</v>
      </c>
      <c r="P43" s="15"/>
      <c r="Q43" s="15">
        <v>1583516937</v>
      </c>
    </row>
    <row r="44" spans="1:17">
      <c r="A44" s="1" t="s">
        <v>46</v>
      </c>
      <c r="C44" s="4">
        <v>0</v>
      </c>
      <c r="E44" s="15">
        <v>0</v>
      </c>
      <c r="F44" s="15"/>
      <c r="G44" s="15">
        <v>0</v>
      </c>
      <c r="H44" s="15"/>
      <c r="I44" s="15">
        <v>0</v>
      </c>
      <c r="J44" s="15"/>
      <c r="K44" s="15">
        <v>126400</v>
      </c>
      <c r="L44" s="15"/>
      <c r="M44" s="15">
        <v>90886672812</v>
      </c>
      <c r="N44" s="15"/>
      <c r="O44" s="15">
        <v>85773394753</v>
      </c>
      <c r="P44" s="15"/>
      <c r="Q44" s="15">
        <v>5113278059</v>
      </c>
    </row>
    <row r="45" spans="1:17">
      <c r="A45" s="1" t="s">
        <v>159</v>
      </c>
      <c r="C45" s="4">
        <v>0</v>
      </c>
      <c r="E45" s="15">
        <v>0</v>
      </c>
      <c r="F45" s="15"/>
      <c r="G45" s="15">
        <v>0</v>
      </c>
      <c r="H45" s="15"/>
      <c r="I45" s="15">
        <v>0</v>
      </c>
      <c r="J45" s="15"/>
      <c r="K45" s="15">
        <v>409</v>
      </c>
      <c r="L45" s="15"/>
      <c r="M45" s="15">
        <v>409000000</v>
      </c>
      <c r="N45" s="15"/>
      <c r="O45" s="15">
        <v>381114820</v>
      </c>
      <c r="P45" s="15"/>
      <c r="Q45" s="15">
        <v>27885180</v>
      </c>
    </row>
    <row r="46" spans="1:17" ht="22.5" thickBot="1">
      <c r="E46" s="5">
        <f>SUM(E8:E45)</f>
        <v>216491000000</v>
      </c>
      <c r="G46" s="5">
        <f>SUM(G8:G45)</f>
        <v>189378741032</v>
      </c>
      <c r="I46" s="5">
        <f>SUM(I8:I45)</f>
        <v>27112258968</v>
      </c>
      <c r="M46" s="5">
        <f>SUM(M8:M45)</f>
        <v>3269992614581</v>
      </c>
      <c r="O46" s="5">
        <f>SUM(O8:O45)</f>
        <v>3082240868409</v>
      </c>
      <c r="Q46" s="5">
        <f>SUM(Q8:Q45)</f>
        <v>187751746172</v>
      </c>
    </row>
    <row r="47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6"/>
  <sheetViews>
    <sheetView rightToLeft="1" workbookViewId="0">
      <selection activeCell="S18" sqref="S18"/>
    </sheetView>
  </sheetViews>
  <sheetFormatPr defaultRowHeight="21.75"/>
  <cols>
    <col min="1" max="1" width="27.5703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3.28515625" style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>
      <c r="A3" s="11" t="s">
        <v>107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>
      <c r="A6" s="11" t="s">
        <v>3</v>
      </c>
      <c r="C6" s="13" t="s">
        <v>109</v>
      </c>
      <c r="D6" s="13" t="s">
        <v>109</v>
      </c>
      <c r="E6" s="13" t="s">
        <v>109</v>
      </c>
      <c r="F6" s="13" t="s">
        <v>109</v>
      </c>
      <c r="G6" s="13" t="s">
        <v>109</v>
      </c>
      <c r="H6" s="13" t="s">
        <v>109</v>
      </c>
      <c r="I6" s="13" t="s">
        <v>109</v>
      </c>
      <c r="J6" s="13" t="s">
        <v>109</v>
      </c>
      <c r="K6" s="13" t="s">
        <v>109</v>
      </c>
      <c r="M6" s="13" t="s">
        <v>110</v>
      </c>
      <c r="N6" s="13" t="s">
        <v>110</v>
      </c>
      <c r="O6" s="13" t="s">
        <v>110</v>
      </c>
      <c r="P6" s="13" t="s">
        <v>110</v>
      </c>
      <c r="Q6" s="13" t="s">
        <v>110</v>
      </c>
      <c r="R6" s="13" t="s">
        <v>110</v>
      </c>
      <c r="S6" s="13" t="s">
        <v>110</v>
      </c>
      <c r="T6" s="13" t="s">
        <v>110</v>
      </c>
      <c r="U6" s="13" t="s">
        <v>110</v>
      </c>
    </row>
    <row r="7" spans="1:21" ht="22.5">
      <c r="A7" s="13" t="s">
        <v>3</v>
      </c>
      <c r="C7" s="14" t="s">
        <v>160</v>
      </c>
      <c r="E7" s="14" t="s">
        <v>161</v>
      </c>
      <c r="G7" s="14" t="s">
        <v>162</v>
      </c>
      <c r="I7" s="14" t="s">
        <v>91</v>
      </c>
      <c r="K7" s="14" t="s">
        <v>163</v>
      </c>
      <c r="M7" s="14" t="s">
        <v>160</v>
      </c>
      <c r="O7" s="14" t="s">
        <v>161</v>
      </c>
      <c r="Q7" s="14" t="s">
        <v>162</v>
      </c>
      <c r="S7" s="14" t="s">
        <v>91</v>
      </c>
      <c r="U7" s="14" t="s">
        <v>163</v>
      </c>
    </row>
    <row r="8" spans="1:21">
      <c r="A8" s="1" t="s">
        <v>139</v>
      </c>
      <c r="C8" s="4">
        <v>0</v>
      </c>
      <c r="E8" s="4">
        <v>0</v>
      </c>
      <c r="G8" s="4">
        <v>0</v>
      </c>
      <c r="I8" s="4">
        <v>0</v>
      </c>
      <c r="K8" s="1" t="s">
        <v>33</v>
      </c>
      <c r="M8" s="4">
        <v>0</v>
      </c>
      <c r="O8" s="4">
        <v>0</v>
      </c>
      <c r="Q8" s="8">
        <v>131479099</v>
      </c>
      <c r="S8" s="4">
        <v>131479099</v>
      </c>
      <c r="U8" s="6">
        <f>S8/$S$15</f>
        <v>5.1678101305731444E-3</v>
      </c>
    </row>
    <row r="9" spans="1:21">
      <c r="A9" s="1" t="s">
        <v>140</v>
      </c>
      <c r="C9" s="4">
        <v>0</v>
      </c>
      <c r="E9" s="4">
        <v>0</v>
      </c>
      <c r="G9" s="4">
        <v>0</v>
      </c>
      <c r="I9" s="4">
        <v>0</v>
      </c>
      <c r="K9" s="1" t="s">
        <v>33</v>
      </c>
      <c r="M9" s="4">
        <v>0</v>
      </c>
      <c r="O9" s="4">
        <v>0</v>
      </c>
      <c r="Q9" s="8">
        <v>4908096600</v>
      </c>
      <c r="S9" s="4">
        <v>4908096600</v>
      </c>
      <c r="U9" s="6">
        <f t="shared" ref="U9:U14" si="0">S9/$S$15</f>
        <v>0.19291363816930024</v>
      </c>
    </row>
    <row r="10" spans="1:21">
      <c r="A10" s="1" t="s">
        <v>141</v>
      </c>
      <c r="C10" s="4">
        <v>0</v>
      </c>
      <c r="E10" s="4">
        <v>0</v>
      </c>
      <c r="G10" s="4">
        <v>0</v>
      </c>
      <c r="I10" s="4">
        <v>0</v>
      </c>
      <c r="K10" s="1" t="s">
        <v>33</v>
      </c>
      <c r="M10" s="4">
        <v>0</v>
      </c>
      <c r="O10" s="4">
        <v>0</v>
      </c>
      <c r="Q10" s="8">
        <v>9039763718</v>
      </c>
      <c r="S10" s="4">
        <v>9039763718</v>
      </c>
      <c r="U10" s="6">
        <f t="shared" si="0"/>
        <v>0.35530957296769999</v>
      </c>
    </row>
    <row r="11" spans="1:21">
      <c r="A11" s="1" t="s">
        <v>133</v>
      </c>
      <c r="C11" s="4">
        <v>0</v>
      </c>
      <c r="E11" s="4">
        <v>0</v>
      </c>
      <c r="G11" s="4">
        <v>0</v>
      </c>
      <c r="I11" s="4">
        <v>0</v>
      </c>
      <c r="K11" s="1" t="s">
        <v>33</v>
      </c>
      <c r="M11" s="4">
        <v>649716700</v>
      </c>
      <c r="O11" s="4">
        <v>0</v>
      </c>
      <c r="Q11" s="8">
        <v>9218752633</v>
      </c>
      <c r="S11" s="4">
        <v>9868469333</v>
      </c>
      <c r="U11" s="6">
        <f t="shared" si="0"/>
        <v>0.38788199934597817</v>
      </c>
    </row>
    <row r="12" spans="1:21">
      <c r="A12" s="1" t="s">
        <v>142</v>
      </c>
      <c r="C12" s="4">
        <v>0</v>
      </c>
      <c r="E12" s="4">
        <v>0</v>
      </c>
      <c r="G12" s="4">
        <v>0</v>
      </c>
      <c r="I12" s="4">
        <v>0</v>
      </c>
      <c r="K12" s="1" t="s">
        <v>33</v>
      </c>
      <c r="M12" s="4">
        <v>0</v>
      </c>
      <c r="O12" s="4">
        <v>0</v>
      </c>
      <c r="Q12" s="8">
        <v>1152945213</v>
      </c>
      <c r="S12" s="4">
        <v>1152945213</v>
      </c>
      <c r="U12" s="6">
        <f t="shared" si="0"/>
        <v>4.5316723319934006E-2</v>
      </c>
    </row>
    <row r="13" spans="1:21">
      <c r="A13" s="1" t="s">
        <v>129</v>
      </c>
      <c r="C13" s="4">
        <v>0</v>
      </c>
      <c r="E13" s="4">
        <v>0</v>
      </c>
      <c r="G13" s="4">
        <v>0</v>
      </c>
      <c r="I13" s="4">
        <v>0</v>
      </c>
      <c r="K13" s="1" t="s">
        <v>33</v>
      </c>
      <c r="M13" s="4">
        <v>1137600323</v>
      </c>
      <c r="O13" s="4">
        <v>0</v>
      </c>
      <c r="Q13" s="8">
        <v>-818173681</v>
      </c>
      <c r="S13" s="4">
        <v>319426642</v>
      </c>
      <c r="U13" s="6">
        <f t="shared" si="0"/>
        <v>1.2555122822240826E-2</v>
      </c>
    </row>
    <row r="14" spans="1:21">
      <c r="A14" s="1" t="s">
        <v>131</v>
      </c>
      <c r="C14" s="4">
        <v>0</v>
      </c>
      <c r="E14" s="4">
        <v>0</v>
      </c>
      <c r="G14" s="4">
        <v>0</v>
      </c>
      <c r="I14" s="4">
        <v>0</v>
      </c>
      <c r="K14" s="1" t="s">
        <v>33</v>
      </c>
      <c r="M14" s="4">
        <v>82784700</v>
      </c>
      <c r="O14" s="4">
        <v>0</v>
      </c>
      <c r="Q14" s="8">
        <v>-61028454</v>
      </c>
      <c r="S14" s="4">
        <v>21756246</v>
      </c>
      <c r="U14" s="6">
        <f t="shared" si="0"/>
        <v>8.5513324427361219E-4</v>
      </c>
    </row>
    <row r="15" spans="1:21" ht="22.5" thickBot="1">
      <c r="C15" s="5">
        <f>SUM(C8:C14)</f>
        <v>0</v>
      </c>
      <c r="E15" s="5">
        <f>SUM(E8:E14)</f>
        <v>0</v>
      </c>
      <c r="G15" s="5">
        <f>SUM(G8:G14)</f>
        <v>0</v>
      </c>
      <c r="I15" s="5">
        <f>SUM(I8:I14)</f>
        <v>0</v>
      </c>
      <c r="K15" s="7">
        <f>SUM(I15:J15)</f>
        <v>0</v>
      </c>
      <c r="M15" s="5">
        <f>SUM(M8:M14)</f>
        <v>1870101723</v>
      </c>
      <c r="O15" s="5">
        <f>SUM(O8:O14)</f>
        <v>0</v>
      </c>
      <c r="Q15" s="5">
        <f>SUM(Q8:Q14)</f>
        <v>23571835128</v>
      </c>
      <c r="S15" s="5">
        <f>SUM(S8:S14)</f>
        <v>25441936851</v>
      </c>
      <c r="U15" s="7">
        <f>SUM(U8:U14)</f>
        <v>1</v>
      </c>
    </row>
    <row r="16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2023-11-27T14:48:05Z</dcterms:created>
  <dcterms:modified xsi:type="dcterms:W3CDTF">2023-11-30T07:26:56Z</dcterms:modified>
</cp:coreProperties>
</file>