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تیر 1400\"/>
    </mc:Choice>
  </mc:AlternateContent>
  <xr:revisionPtr revIDLastSave="0" documentId="13_ncr:1_{5219AE88-50E3-4CDE-B232-4BD5A0BBA3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7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</workbook>
</file>

<file path=xl/calcChain.xml><?xml version="1.0" encoding="utf-8"?>
<calcChain xmlns="http://schemas.openxmlformats.org/spreadsheetml/2006/main">
  <c r="G11" i="15" l="1"/>
  <c r="E11" i="15"/>
  <c r="E9" i="15"/>
  <c r="E10" i="15"/>
  <c r="C11" i="15"/>
  <c r="C10" i="15"/>
  <c r="C9" i="15"/>
  <c r="C8" i="15"/>
  <c r="C7" i="15"/>
  <c r="E10" i="14"/>
  <c r="C10" i="14"/>
  <c r="D10" i="14"/>
  <c r="I10" i="13"/>
  <c r="K9" i="13" s="1"/>
  <c r="G9" i="13"/>
  <c r="G10" i="13"/>
  <c r="G8" i="13"/>
  <c r="E10" i="13"/>
  <c r="B41" i="12"/>
  <c r="K39" i="12"/>
  <c r="M39" i="12"/>
  <c r="O39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9" i="12" s="1"/>
  <c r="Q34" i="12"/>
  <c r="Q35" i="12"/>
  <c r="Q36" i="12"/>
  <c r="Q37" i="12"/>
  <c r="Q38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9" i="12" s="1"/>
  <c r="I34" i="12"/>
  <c r="I35" i="12"/>
  <c r="I36" i="12"/>
  <c r="I37" i="12"/>
  <c r="I38" i="12"/>
  <c r="I8" i="12"/>
  <c r="C39" i="12"/>
  <c r="E39" i="12"/>
  <c r="G39" i="12"/>
  <c r="S23" i="11"/>
  <c r="U9" i="11" s="1"/>
  <c r="S9" i="11"/>
  <c r="S10" i="11"/>
  <c r="S11" i="11"/>
  <c r="S12" i="11"/>
  <c r="S13" i="11"/>
  <c r="S14" i="11"/>
  <c r="S15" i="11"/>
  <c r="S16" i="11"/>
  <c r="S17" i="11"/>
  <c r="U17" i="11" s="1"/>
  <c r="S18" i="11"/>
  <c r="S19" i="11"/>
  <c r="S20" i="11"/>
  <c r="S21" i="11"/>
  <c r="S22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8" i="11"/>
  <c r="C23" i="11"/>
  <c r="E23" i="11"/>
  <c r="G23" i="11"/>
  <c r="M23" i="11"/>
  <c r="O23" i="11"/>
  <c r="Q23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8" i="10"/>
  <c r="O25" i="10"/>
  <c r="M25" i="10"/>
  <c r="G25" i="10"/>
  <c r="E25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8" i="9"/>
  <c r="O45" i="9"/>
  <c r="M45" i="9"/>
  <c r="G45" i="9"/>
  <c r="E45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8" i="9"/>
  <c r="O17" i="8"/>
  <c r="Q17" i="8"/>
  <c r="S17" i="8"/>
  <c r="S9" i="8"/>
  <c r="S10" i="8"/>
  <c r="S11" i="8"/>
  <c r="S12" i="8"/>
  <c r="S13" i="8"/>
  <c r="S14" i="8"/>
  <c r="S15" i="8"/>
  <c r="S16" i="8"/>
  <c r="S8" i="8"/>
  <c r="M9" i="8"/>
  <c r="M10" i="8"/>
  <c r="M11" i="8"/>
  <c r="M12" i="8"/>
  <c r="M17" i="8" s="1"/>
  <c r="M13" i="8"/>
  <c r="M14" i="8"/>
  <c r="M15" i="8"/>
  <c r="M16" i="8"/>
  <c r="M8" i="8"/>
  <c r="K17" i="8"/>
  <c r="I17" i="8"/>
  <c r="K20" i="7"/>
  <c r="S20" i="7"/>
  <c r="Q20" i="7"/>
  <c r="O20" i="7"/>
  <c r="M20" i="7"/>
  <c r="I20" i="7"/>
  <c r="Q11" i="6"/>
  <c r="Q9" i="6"/>
  <c r="Q10" i="6"/>
  <c r="Q8" i="6"/>
  <c r="S11" i="6"/>
  <c r="O11" i="6"/>
  <c r="M11" i="6"/>
  <c r="K11" i="6"/>
  <c r="K14" i="4"/>
  <c r="I9" i="4"/>
  <c r="I10" i="4"/>
  <c r="I11" i="4"/>
  <c r="I12" i="4"/>
  <c r="I13" i="4"/>
  <c r="I8" i="4"/>
  <c r="S36" i="3"/>
  <c r="Q36" i="3"/>
  <c r="AK36" i="3"/>
  <c r="AI36" i="3"/>
  <c r="AG36" i="3"/>
  <c r="AA36" i="3"/>
  <c r="W36" i="3"/>
  <c r="W22" i="1"/>
  <c r="U22" i="1"/>
  <c r="O22" i="1"/>
  <c r="K22" i="1"/>
  <c r="E22" i="1"/>
  <c r="G22" i="1"/>
  <c r="Y22" i="1"/>
  <c r="Q25" i="10" l="1"/>
  <c r="I25" i="10"/>
  <c r="Q45" i="9"/>
  <c r="I45" i="9"/>
  <c r="E7" i="15"/>
  <c r="E8" i="15"/>
  <c r="K8" i="13"/>
  <c r="K10" i="13" s="1"/>
  <c r="U20" i="11"/>
  <c r="U16" i="11"/>
  <c r="U12" i="11"/>
  <c r="U8" i="11"/>
  <c r="U23" i="11" s="1"/>
  <c r="U19" i="11"/>
  <c r="U15" i="11"/>
  <c r="U11" i="11"/>
  <c r="U22" i="11"/>
  <c r="U18" i="11"/>
  <c r="U14" i="11"/>
  <c r="U10" i="11"/>
  <c r="U21" i="11"/>
  <c r="U13" i="11"/>
  <c r="I23" i="11"/>
  <c r="K11" i="11" l="1"/>
  <c r="K15" i="11"/>
  <c r="K19" i="11"/>
  <c r="K8" i="11"/>
  <c r="K12" i="11"/>
  <c r="K16" i="11"/>
  <c r="K20" i="11"/>
  <c r="K9" i="11"/>
  <c r="K13" i="11"/>
  <c r="K21" i="11"/>
  <c r="K10" i="11"/>
  <c r="K14" i="11"/>
  <c r="K18" i="11"/>
  <c r="K22" i="11"/>
  <c r="K17" i="11"/>
  <c r="K23" i="11" l="1"/>
</calcChain>
</file>

<file path=xl/sharedStrings.xml><?xml version="1.0" encoding="utf-8"?>
<sst xmlns="http://schemas.openxmlformats.org/spreadsheetml/2006/main" count="723" uniqueCount="198">
  <si>
    <t>صندوق سرمایه‌گذاری ثابت نامی مفید</t>
  </si>
  <si>
    <t>صورت وضعیت پورتفوی</t>
  </si>
  <si>
    <t>برای ماه منتهی به 1400/04/31</t>
  </si>
  <si>
    <t>نام شرکت</t>
  </si>
  <si>
    <t>1400/03/31</t>
  </si>
  <si>
    <t>تغییرات طی دوره</t>
  </si>
  <si>
    <t>1400/04/31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</si>
  <si>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</si>
  <si>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</si>
  <si>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</si>
  <si>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</si>
  <si>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</si>
  <si>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</si>
  <si>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</si>
  <si>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</si>
  <si>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پتروشیمی جم</t>
  </si>
  <si>
    <t>پلیمر آریا ساسول</t>
  </si>
  <si>
    <t>تولید و توسعه سرب روی ایرانیان</t>
  </si>
  <si>
    <t>سرمایه گذاری صبا تامین</t>
  </si>
  <si>
    <t>سرمایه‌گذاری‌غدیر(هلدینگ‌</t>
  </si>
  <si>
    <t>صنعت غذایی کورش</t>
  </si>
  <si>
    <t>فولاد  خوزستان</t>
  </si>
  <si>
    <t>فولاد مبارکه اصفهان</t>
  </si>
  <si>
    <t>گ.مدیریت ارزش سرمایه ص ب کشوری</t>
  </si>
  <si>
    <t>گسترش صنایع روی ایرانیان</t>
  </si>
  <si>
    <t>لیزینگ کارآفرین</t>
  </si>
  <si>
    <t>سپید ماکیان</t>
  </si>
  <si>
    <t>محصولات کاغذی لطیف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</si>
  <si>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</si>
  <si>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</si>
  <si>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</si>
  <si>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</si>
  <si>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</si>
  <si>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</si>
  <si>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</si>
  <si>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</si>
  <si>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</si>
  <si>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</si>
  <si>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</si>
  <si>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</si>
  <si>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</si>
  <si>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</si>
  <si>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</si>
  <si>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</si>
  <si>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</si>
  <si>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</si>
  <si>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</si>
  <si>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</si>
  <si>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</si>
  <si>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</si>
  <si>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</si>
  <si>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</si>
  <si>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</si>
  <si>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</si>
  <si>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</si>
  <si>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</si>
  <si>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</si>
  <si>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</si>
  <si>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</si>
  <si>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</si>
  <si>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</si>
  <si>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</si>
  <si>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اسنادخزانه-م21بودجه97-000728</t>
  </si>
  <si>
    <t>1398/03/25</t>
  </si>
  <si>
    <t>1400/07/28</t>
  </si>
  <si>
    <t>اسنادخزانه-م23بودجه97-000824</t>
  </si>
  <si>
    <t>1398/03/19</t>
  </si>
  <si>
    <t>1400/08/24</t>
  </si>
  <si>
    <t>اسنادخزانه-م4بودجه98-000421</t>
  </si>
  <si>
    <t>1398/09/11</t>
  </si>
  <si>
    <t>1400/04/21</t>
  </si>
  <si>
    <t>اسنادخزانه-م5بودجه98-000422</t>
  </si>
  <si>
    <t>1398/07/22</t>
  </si>
  <si>
    <t>1400/04/22</t>
  </si>
  <si>
    <t>اسنادخزانه-م5بودجه99-020218</t>
  </si>
  <si>
    <t>1399/09/05</t>
  </si>
  <si>
    <t>1402/02/18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</si>
  <si>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</si>
  <si>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</si>
  <si>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</si>
  <si>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</si>
  <si>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</si>
  <si>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</si>
  <si>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</si>
  <si>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</si>
  <si>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</si>
  <si>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</si>
  <si>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</si>
  <si>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</si>
  <si>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دولت4-ش.خ 0006</t>
  </si>
  <si>
    <t>1399/05/07</t>
  </si>
  <si>
    <t>1400/06/07</t>
  </si>
  <si>
    <t>مرابحه عام دولت4-ش.خ 0008</t>
  </si>
  <si>
    <t>1399/06/04</t>
  </si>
  <si>
    <t>1400/08/04</t>
  </si>
  <si>
    <t>مرابحه عام دولت4-ش.خ 0009</t>
  </si>
  <si>
    <t>1399/06/12</t>
  </si>
  <si>
    <t>1400/09/12</t>
  </si>
  <si>
    <t>مرابحه عام دولت4-ش.خ 0107</t>
  </si>
  <si>
    <t>1399/05/21</t>
  </si>
  <si>
    <t>1401/07/21</t>
  </si>
  <si>
    <t>مرابحه عام دولت5-ش.خ 0209</t>
  </si>
  <si>
    <t>1399/08/27</t>
  </si>
  <si>
    <t>1402/09/27</t>
  </si>
  <si>
    <t>مرابحه عام دولت70-ش.خ0112</t>
  </si>
  <si>
    <t>1399/11/07</t>
  </si>
  <si>
    <t>1401/12/07</t>
  </si>
  <si>
    <t>مرابحه عام دولتی64-ش.خ0111</t>
  </si>
  <si>
    <t>1399/10/09</t>
  </si>
  <si>
    <t>1401/11/09</t>
  </si>
  <si>
    <t>مرابحه عام دولتی6-ش.خ0210</t>
  </si>
  <si>
    <t>1399/09/25</t>
  </si>
  <si>
    <t>1402/10/25</t>
  </si>
  <si>
    <t>منفعت دولت5-ش.خاص کاردان0108</t>
  </si>
  <si>
    <t>1398/08/18</t>
  </si>
  <si>
    <t>1401/08/18</t>
  </si>
  <si>
    <t>مرابحه عام دولت4-ش.خ 0206</t>
  </si>
  <si>
    <t>1402/06/12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</si>
  <si>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</si>
  <si>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</si>
  <si>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</si>
  <si>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</si>
  <si>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</si>
  <si>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</si>
  <si>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</si>
  <si>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</si>
  <si>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</si>
  <si>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</si>
  <si>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</si>
  <si>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</si>
  <si>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</si>
  <si>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</si>
  <si>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</si>
  <si>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8298064948</t>
  </si>
  <si>
    <t>سپرده کوتاه مدت</t>
  </si>
  <si>
    <t>1396/08/07</t>
  </si>
  <si>
    <t>8323248251</t>
  </si>
  <si>
    <t>حساب جاری</t>
  </si>
  <si>
    <t>1396/11/29</t>
  </si>
  <si>
    <t>بانک پاسارگاد هفتم تیر</t>
  </si>
  <si>
    <t>2078100153333331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</si>
  <si>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</si>
  <si>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</si>
  <si>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</si>
  <si>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</si>
  <si>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</si>
  <si>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</si>
  <si>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</si>
  <si>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</si>
  <si>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</si>
  <si>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</si>
  <si>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</si>
  <si>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</si>
  <si>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</si>
  <si>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</si>
  <si>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</si>
  <si>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</si>
  <si>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</si>
  <si>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1399/12/25</t>
  </si>
  <si>
    <t>1400/04/09</t>
  </si>
  <si>
    <t>1400/04/12</t>
  </si>
  <si>
    <t>1400/02/28</t>
  </si>
  <si>
    <t>1400/04/13</t>
  </si>
  <si>
    <t>1400/04/27</t>
  </si>
  <si>
    <t>1400/04/06</t>
  </si>
  <si>
    <t>1400/04/07</t>
  </si>
  <si>
    <t>بهای فروش</t>
  </si>
  <si>
    <t>ارزش دفتری</t>
  </si>
  <si>
    <t>سود و زیان ناشی از تغییر قیمت</t>
  </si>
  <si>
    <t>سود و زیان ناشی از فروش</t>
  </si>
  <si>
    <t>فرآوری معدنی اپال کانی پارس</t>
  </si>
  <si>
    <t>سپیدار سیستم آسیا</t>
  </si>
  <si>
    <t>اسنادخزانه-م15بودجه98-010406</t>
  </si>
  <si>
    <t>اسنادخزانه-م20بودجه97-000324</t>
  </si>
  <si>
    <t>اسنادخزانه-م16بودجه98-010503</t>
  </si>
  <si>
    <t>اسنادخزانه-م16بودجه97-000407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</si>
  <si>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</si>
  <si>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</si>
  <si>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</si>
  <si>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</si>
  <si>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</si>
  <si>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</si>
  <si>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</si>
  <si>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</si>
  <si>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</si>
  <si>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</si>
  <si>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</si>
  <si>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</si>
  <si>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</si>
  <si>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</si>
  <si>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</si>
  <si>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1400/04/01</t>
  </si>
  <si>
    <t>بابت جلوگیری از نوسانات ناگهانی</t>
  </si>
  <si>
    <t>-</t>
  </si>
  <si>
    <t>سایر درآمدهای تنزیل سود سهام</t>
  </si>
  <si>
    <t xml:space="preserve">از ابتدای سال </t>
  </si>
  <si>
    <t>تا پایان ماه</t>
  </si>
  <si>
    <t>سایر درآمد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</si>
</sst>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1" xfId="2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0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164" fontId="2" fillId="0" borderId="0" xfId="1" applyNumberFormat="1" applyFont="1"/>
    <xf numFmtId="164" fontId="2" fillId="0" borderId="0" xfId="0" applyNumberFormat="1" applyFont="1"/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594C261-D78D-4CC4-9F1E-B870ED9FFD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CE50D-AB39-4A54-BA18-02380C5CEF7E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104775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8"/>
  <sheetViews>
    <sheetView rightToLeft="1" topLeftCell="A16" workbookViewId="0">
      <selection activeCell="Q28" sqref="Q28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x14ac:dyDescent="0.55000000000000004">
      <c r="A3" s="19" t="s">
        <v>142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 x14ac:dyDescent="0.55000000000000004">
      <c r="A6" s="20" t="s">
        <v>3</v>
      </c>
      <c r="C6" s="21" t="s">
        <v>144</v>
      </c>
      <c r="D6" s="21" t="s">
        <v>144</v>
      </c>
      <c r="E6" s="21" t="s">
        <v>144</v>
      </c>
      <c r="F6" s="21" t="s">
        <v>144</v>
      </c>
      <c r="G6" s="21" t="s">
        <v>144</v>
      </c>
      <c r="H6" s="21" t="s">
        <v>144</v>
      </c>
      <c r="I6" s="21" t="s">
        <v>144</v>
      </c>
      <c r="K6" s="21" t="s">
        <v>145</v>
      </c>
      <c r="L6" s="21" t="s">
        <v>145</v>
      </c>
      <c r="M6" s="21" t="s">
        <v>145</v>
      </c>
      <c r="N6" s="21" t="s">
        <v>145</v>
      </c>
      <c r="O6" s="21" t="s">
        <v>145</v>
      </c>
      <c r="P6" s="21" t="s">
        <v>145</v>
      </c>
      <c r="Q6" s="21" t="s">
        <v>145</v>
      </c>
    </row>
    <row r="7" spans="1:17" ht="24.75" x14ac:dyDescent="0.55000000000000004">
      <c r="A7" s="21" t="s">
        <v>3</v>
      </c>
      <c r="C7" s="21" t="s">
        <v>7</v>
      </c>
      <c r="E7" s="21" t="s">
        <v>166</v>
      </c>
      <c r="G7" s="21" t="s">
        <v>167</v>
      </c>
      <c r="I7" s="21" t="s">
        <v>169</v>
      </c>
      <c r="K7" s="21" t="s">
        <v>7</v>
      </c>
      <c r="M7" s="21" t="s">
        <v>166</v>
      </c>
      <c r="O7" s="21" t="s">
        <v>167</v>
      </c>
      <c r="Q7" s="21" t="s">
        <v>169</v>
      </c>
    </row>
    <row r="8" spans="1:17" x14ac:dyDescent="0.55000000000000004">
      <c r="A8" s="1" t="s">
        <v>22</v>
      </c>
      <c r="C8" s="9">
        <v>1</v>
      </c>
      <c r="D8" s="9"/>
      <c r="E8" s="9">
        <v>1</v>
      </c>
      <c r="F8" s="9"/>
      <c r="G8" s="9">
        <v>10506</v>
      </c>
      <c r="H8" s="9"/>
      <c r="I8" s="9">
        <f>E8-G8</f>
        <v>-10505</v>
      </c>
      <c r="J8" s="9"/>
      <c r="K8" s="9">
        <v>1</v>
      </c>
      <c r="L8" s="9"/>
      <c r="M8" s="9">
        <v>1</v>
      </c>
      <c r="N8" s="9"/>
      <c r="O8" s="9">
        <v>10506</v>
      </c>
      <c r="P8" s="9"/>
      <c r="Q8" s="9">
        <f>M8-O8</f>
        <v>-10505</v>
      </c>
    </row>
    <row r="9" spans="1:17" x14ac:dyDescent="0.55000000000000004">
      <c r="A9" s="1" t="s">
        <v>23</v>
      </c>
      <c r="C9" s="9">
        <v>228168</v>
      </c>
      <c r="D9" s="9"/>
      <c r="E9" s="9">
        <v>984357141</v>
      </c>
      <c r="F9" s="9"/>
      <c r="G9" s="9">
        <v>813341618</v>
      </c>
      <c r="H9" s="9"/>
      <c r="I9" s="9">
        <f t="shared" ref="I9:I24" si="0">E9-G9</f>
        <v>171015523</v>
      </c>
      <c r="J9" s="9"/>
      <c r="K9" s="9">
        <v>228168</v>
      </c>
      <c r="L9" s="9"/>
      <c r="M9" s="9">
        <v>984357141</v>
      </c>
      <c r="N9" s="9"/>
      <c r="O9" s="9">
        <v>813341618</v>
      </c>
      <c r="P9" s="9"/>
      <c r="Q9" s="9">
        <f t="shared" ref="Q9:Q24" si="1">M9-O9</f>
        <v>171015523</v>
      </c>
    </row>
    <row r="10" spans="1:17" x14ac:dyDescent="0.55000000000000004">
      <c r="A10" s="1" t="s">
        <v>27</v>
      </c>
      <c r="C10" s="9">
        <v>1910</v>
      </c>
      <c r="D10" s="9"/>
      <c r="E10" s="9">
        <v>129259108</v>
      </c>
      <c r="F10" s="9"/>
      <c r="G10" s="9">
        <v>124309514</v>
      </c>
      <c r="H10" s="9"/>
      <c r="I10" s="9">
        <f t="shared" si="0"/>
        <v>4949594</v>
      </c>
      <c r="J10" s="9"/>
      <c r="K10" s="9">
        <v>1910</v>
      </c>
      <c r="L10" s="9"/>
      <c r="M10" s="9">
        <v>129259108</v>
      </c>
      <c r="N10" s="9"/>
      <c r="O10" s="9">
        <v>124309514</v>
      </c>
      <c r="P10" s="9"/>
      <c r="Q10" s="9">
        <f t="shared" si="1"/>
        <v>4949594</v>
      </c>
    </row>
    <row r="11" spans="1:17" x14ac:dyDescent="0.55000000000000004">
      <c r="A11" s="1" t="s">
        <v>25</v>
      </c>
      <c r="C11" s="9">
        <v>38028</v>
      </c>
      <c r="D11" s="9"/>
      <c r="E11" s="9">
        <v>143646591</v>
      </c>
      <c r="F11" s="9"/>
      <c r="G11" s="9">
        <v>125238885</v>
      </c>
      <c r="H11" s="9"/>
      <c r="I11" s="9">
        <f t="shared" si="0"/>
        <v>18407706</v>
      </c>
      <c r="J11" s="9"/>
      <c r="K11" s="9">
        <v>38028</v>
      </c>
      <c r="L11" s="9"/>
      <c r="M11" s="9">
        <v>143646591</v>
      </c>
      <c r="N11" s="9"/>
      <c r="O11" s="9">
        <v>125238885</v>
      </c>
      <c r="P11" s="9"/>
      <c r="Q11" s="9">
        <f t="shared" si="1"/>
        <v>18407706</v>
      </c>
    </row>
    <row r="12" spans="1:17" x14ac:dyDescent="0.55000000000000004">
      <c r="A12" s="1" t="s">
        <v>170</v>
      </c>
      <c r="C12" s="9">
        <v>0</v>
      </c>
      <c r="D12" s="9"/>
      <c r="E12" s="9">
        <v>0</v>
      </c>
      <c r="F12" s="9"/>
      <c r="G12" s="9">
        <v>0</v>
      </c>
      <c r="H12" s="9"/>
      <c r="I12" s="9">
        <f t="shared" si="0"/>
        <v>0</v>
      </c>
      <c r="J12" s="9"/>
      <c r="K12" s="9">
        <v>132283</v>
      </c>
      <c r="L12" s="9"/>
      <c r="M12" s="9">
        <v>1833053079</v>
      </c>
      <c r="N12" s="9"/>
      <c r="O12" s="9">
        <v>1739345832</v>
      </c>
      <c r="P12" s="9"/>
      <c r="Q12" s="9">
        <f t="shared" si="1"/>
        <v>93707247</v>
      </c>
    </row>
    <row r="13" spans="1:17" x14ac:dyDescent="0.55000000000000004">
      <c r="A13" s="1" t="s">
        <v>171</v>
      </c>
      <c r="C13" s="9">
        <v>0</v>
      </c>
      <c r="D13" s="9"/>
      <c r="E13" s="9">
        <v>0</v>
      </c>
      <c r="F13" s="9"/>
      <c r="G13" s="9">
        <v>0</v>
      </c>
      <c r="H13" s="9"/>
      <c r="I13" s="9">
        <f t="shared" si="0"/>
        <v>0</v>
      </c>
      <c r="J13" s="9"/>
      <c r="K13" s="9">
        <v>2128</v>
      </c>
      <c r="L13" s="9"/>
      <c r="M13" s="9">
        <v>155534491</v>
      </c>
      <c r="N13" s="9"/>
      <c r="O13" s="9">
        <v>146732563</v>
      </c>
      <c r="P13" s="9"/>
      <c r="Q13" s="9">
        <f t="shared" si="1"/>
        <v>8801928</v>
      </c>
    </row>
    <row r="14" spans="1:17" x14ac:dyDescent="0.55000000000000004">
      <c r="A14" s="1" t="s">
        <v>21</v>
      </c>
      <c r="C14" s="9">
        <v>0</v>
      </c>
      <c r="D14" s="9"/>
      <c r="E14" s="9">
        <v>0</v>
      </c>
      <c r="F14" s="9"/>
      <c r="G14" s="9">
        <v>0</v>
      </c>
      <c r="H14" s="9"/>
      <c r="I14" s="9">
        <f t="shared" si="0"/>
        <v>0</v>
      </c>
      <c r="J14" s="9"/>
      <c r="K14" s="9">
        <v>20000</v>
      </c>
      <c r="L14" s="9"/>
      <c r="M14" s="9">
        <v>298413811</v>
      </c>
      <c r="N14" s="9"/>
      <c r="O14" s="9">
        <v>299941320</v>
      </c>
      <c r="P14" s="9"/>
      <c r="Q14" s="9">
        <f t="shared" si="1"/>
        <v>-1527509</v>
      </c>
    </row>
    <row r="15" spans="1:17" x14ac:dyDescent="0.55000000000000004">
      <c r="A15" s="1" t="s">
        <v>47</v>
      </c>
      <c r="C15" s="9">
        <v>10000</v>
      </c>
      <c r="D15" s="9"/>
      <c r="E15" s="9">
        <v>8518455750</v>
      </c>
      <c r="F15" s="9"/>
      <c r="G15" s="9">
        <v>8277996375</v>
      </c>
      <c r="H15" s="9"/>
      <c r="I15" s="9">
        <f t="shared" si="0"/>
        <v>240459375</v>
      </c>
      <c r="J15" s="9"/>
      <c r="K15" s="9">
        <v>10000</v>
      </c>
      <c r="L15" s="9"/>
      <c r="M15" s="9">
        <v>8518455750</v>
      </c>
      <c r="N15" s="9"/>
      <c r="O15" s="9">
        <v>8277996375</v>
      </c>
      <c r="P15" s="9"/>
      <c r="Q15" s="9">
        <f t="shared" si="1"/>
        <v>240459375</v>
      </c>
    </row>
    <row r="16" spans="1:17" x14ac:dyDescent="0.55000000000000004">
      <c r="A16" s="1" t="s">
        <v>71</v>
      </c>
      <c r="C16" s="9">
        <v>11955</v>
      </c>
      <c r="D16" s="9"/>
      <c r="E16" s="9">
        <v>11955000000</v>
      </c>
      <c r="F16" s="9"/>
      <c r="G16" s="9">
        <v>11104182002</v>
      </c>
      <c r="H16" s="9"/>
      <c r="I16" s="9">
        <f t="shared" si="0"/>
        <v>850817998</v>
      </c>
      <c r="J16" s="9"/>
      <c r="K16" s="9">
        <v>11955</v>
      </c>
      <c r="L16" s="9"/>
      <c r="M16" s="9">
        <v>11955000000</v>
      </c>
      <c r="N16" s="9"/>
      <c r="O16" s="9">
        <v>11104182002</v>
      </c>
      <c r="P16" s="9"/>
      <c r="Q16" s="9">
        <f t="shared" si="1"/>
        <v>850817998</v>
      </c>
    </row>
    <row r="17" spans="1:17" x14ac:dyDescent="0.55000000000000004">
      <c r="A17" s="1" t="s">
        <v>68</v>
      </c>
      <c r="C17" s="9">
        <v>62245</v>
      </c>
      <c r="D17" s="9"/>
      <c r="E17" s="9">
        <v>62245000000</v>
      </c>
      <c r="F17" s="9"/>
      <c r="G17" s="9">
        <v>57985893431</v>
      </c>
      <c r="H17" s="9"/>
      <c r="I17" s="9">
        <f t="shared" si="0"/>
        <v>4259106569</v>
      </c>
      <c r="J17" s="9"/>
      <c r="K17" s="9">
        <v>62245</v>
      </c>
      <c r="L17" s="9"/>
      <c r="M17" s="9">
        <v>62245000000</v>
      </c>
      <c r="N17" s="9"/>
      <c r="O17" s="9">
        <v>57985893431</v>
      </c>
      <c r="P17" s="9"/>
      <c r="Q17" s="9">
        <f t="shared" si="1"/>
        <v>4259106569</v>
      </c>
    </row>
    <row r="18" spans="1:17" x14ac:dyDescent="0.55000000000000004">
      <c r="A18" s="1" t="s">
        <v>44</v>
      </c>
      <c r="C18" s="9">
        <v>22278</v>
      </c>
      <c r="D18" s="9"/>
      <c r="E18" s="9">
        <v>20010927564</v>
      </c>
      <c r="F18" s="9"/>
      <c r="G18" s="9">
        <v>19478118774</v>
      </c>
      <c r="H18" s="9"/>
      <c r="I18" s="9">
        <f t="shared" si="0"/>
        <v>532808790</v>
      </c>
      <c r="J18" s="9"/>
      <c r="K18" s="9">
        <v>71278</v>
      </c>
      <c r="L18" s="9"/>
      <c r="M18" s="9">
        <v>62207526135</v>
      </c>
      <c r="N18" s="9"/>
      <c r="O18" s="9">
        <v>60721379636</v>
      </c>
      <c r="P18" s="9"/>
      <c r="Q18" s="9">
        <f t="shared" si="1"/>
        <v>1486146499</v>
      </c>
    </row>
    <row r="19" spans="1:17" x14ac:dyDescent="0.55000000000000004">
      <c r="A19" s="1" t="s">
        <v>172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J19" s="9"/>
      <c r="K19" s="9">
        <v>152516</v>
      </c>
      <c r="L19" s="9"/>
      <c r="M19" s="9">
        <v>118259961872</v>
      </c>
      <c r="N19" s="9"/>
      <c r="O19" s="9">
        <v>116716722882</v>
      </c>
      <c r="P19" s="9"/>
      <c r="Q19" s="9">
        <f t="shared" si="1"/>
        <v>1543238990</v>
      </c>
    </row>
    <row r="20" spans="1:17" x14ac:dyDescent="0.55000000000000004">
      <c r="A20" s="1" t="s">
        <v>173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9">
        <v>25000</v>
      </c>
      <c r="L20" s="9"/>
      <c r="M20" s="9">
        <v>25000000000</v>
      </c>
      <c r="N20" s="9"/>
      <c r="O20" s="9">
        <v>22756249682</v>
      </c>
      <c r="P20" s="9"/>
      <c r="Q20" s="9">
        <f t="shared" si="1"/>
        <v>2243750318</v>
      </c>
    </row>
    <row r="21" spans="1:17" x14ac:dyDescent="0.55000000000000004">
      <c r="A21" s="1" t="s">
        <v>174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J21" s="9"/>
      <c r="K21" s="9">
        <v>16925</v>
      </c>
      <c r="L21" s="9"/>
      <c r="M21" s="9">
        <v>12962200177</v>
      </c>
      <c r="N21" s="9"/>
      <c r="O21" s="9">
        <v>12709877242</v>
      </c>
      <c r="P21" s="9"/>
      <c r="Q21" s="9">
        <f t="shared" si="1"/>
        <v>252322935</v>
      </c>
    </row>
    <row r="22" spans="1:17" x14ac:dyDescent="0.55000000000000004">
      <c r="A22" s="1" t="s">
        <v>175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J22" s="9"/>
      <c r="K22" s="9">
        <v>55839</v>
      </c>
      <c r="L22" s="9"/>
      <c r="M22" s="9">
        <v>52717903798</v>
      </c>
      <c r="N22" s="9"/>
      <c r="O22" s="9">
        <v>49309964274</v>
      </c>
      <c r="P22" s="9"/>
      <c r="Q22" s="9">
        <f t="shared" si="1"/>
        <v>3407939524</v>
      </c>
    </row>
    <row r="23" spans="1:17" x14ac:dyDescent="0.55000000000000004">
      <c r="A23" s="1" t="s">
        <v>83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f t="shared" si="0"/>
        <v>0</v>
      </c>
      <c r="J23" s="9"/>
      <c r="K23" s="9">
        <v>40000</v>
      </c>
      <c r="L23" s="9"/>
      <c r="M23" s="9">
        <v>37034881918</v>
      </c>
      <c r="N23" s="9"/>
      <c r="O23" s="9">
        <v>35003020342</v>
      </c>
      <c r="P23" s="9"/>
      <c r="Q23" s="9">
        <f t="shared" si="1"/>
        <v>2031861576</v>
      </c>
    </row>
    <row r="24" spans="1:17" x14ac:dyDescent="0.55000000000000004">
      <c r="A24" s="1" t="s">
        <v>50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f t="shared" si="0"/>
        <v>0</v>
      </c>
      <c r="J24" s="9"/>
      <c r="K24" s="9">
        <v>209000</v>
      </c>
      <c r="L24" s="9"/>
      <c r="M24" s="9">
        <v>165081740466</v>
      </c>
      <c r="N24" s="9"/>
      <c r="O24" s="9">
        <v>154958279679</v>
      </c>
      <c r="P24" s="9"/>
      <c r="Q24" s="9">
        <f t="shared" si="1"/>
        <v>10123460787</v>
      </c>
    </row>
    <row r="25" spans="1:17" ht="24.75" thickBot="1" x14ac:dyDescent="0.6">
      <c r="E25" s="8">
        <f>SUM(E8:E24)</f>
        <v>103986646155</v>
      </c>
      <c r="G25" s="8">
        <f>SUM(G8:G24)</f>
        <v>97909091105</v>
      </c>
      <c r="I25" s="8">
        <f>SUM(I8:I24)</f>
        <v>6077555050</v>
      </c>
      <c r="M25" s="8">
        <f>SUM(M8:M24)</f>
        <v>559526934338</v>
      </c>
      <c r="O25" s="8">
        <f>SUM(O8:O24)</f>
        <v>532792485783</v>
      </c>
      <c r="Q25" s="8">
        <f>SUM(Q8:Q24)</f>
        <v>26734448555</v>
      </c>
    </row>
    <row r="26" spans="1:17" ht="24.75" thickTop="1" x14ac:dyDescent="0.55000000000000004"/>
    <row r="28" spans="1:17" x14ac:dyDescent="0.55000000000000004">
      <c r="I28" s="2"/>
      <c r="Q28" s="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25"/>
  <sheetViews>
    <sheetView rightToLeft="1" topLeftCell="A16" workbookViewId="0">
      <selection activeCell="M29" sqref="M29"/>
    </sheetView>
  </sheetViews>
  <sheetFormatPr defaultRowHeight="24" x14ac:dyDescent="0.55000000000000004"/>
  <cols>
    <col min="1" max="1" width="35.7109375" style="3" bestFit="1" customWidth="1"/>
    <col min="2" max="2" width="1" style="3" customWidth="1"/>
    <col min="3" max="3" width="18.7109375" style="3" bestFit="1" customWidth="1"/>
    <col min="4" max="4" width="1" style="3" customWidth="1"/>
    <col min="5" max="5" width="19.42578125" style="3" bestFit="1" customWidth="1"/>
    <col min="6" max="6" width="1" style="3" customWidth="1"/>
    <col min="7" max="7" width="14.140625" style="3" bestFit="1" customWidth="1"/>
    <col min="8" max="8" width="1" style="3" customWidth="1"/>
    <col min="9" max="9" width="14" style="3" bestFit="1" customWidth="1"/>
    <col min="10" max="10" width="1" style="3" customWidth="1"/>
    <col min="11" max="11" width="21.7109375" style="3" bestFit="1" customWidth="1"/>
    <col min="12" max="12" width="1" style="3" customWidth="1"/>
    <col min="13" max="13" width="18.7109375" style="3" bestFit="1" customWidth="1"/>
    <col min="14" max="14" width="1" style="3" customWidth="1"/>
    <col min="15" max="15" width="19.42578125" style="3" bestFit="1" customWidth="1"/>
    <col min="16" max="16" width="1" style="3" customWidth="1"/>
    <col min="17" max="17" width="14.140625" style="3" bestFit="1" customWidth="1"/>
    <col min="18" max="18" width="1" style="3" customWidth="1"/>
    <col min="19" max="19" width="14" style="3" bestFit="1" customWidth="1"/>
    <col min="20" max="20" width="1" style="3" customWidth="1"/>
    <col min="21" max="21" width="21.7109375" style="3" bestFit="1" customWidth="1"/>
    <col min="22" max="22" width="1" style="3" customWidth="1"/>
    <col min="23" max="23" width="9.140625" style="3" customWidth="1"/>
    <col min="24" max="16384" width="9.140625" style="3"/>
  </cols>
  <sheetData>
    <row r="2" spans="1:21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 x14ac:dyDescent="0.55000000000000004">
      <c r="A3" s="19" t="s">
        <v>142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4.75" x14ac:dyDescent="0.55000000000000004">
      <c r="A6" s="20" t="s">
        <v>3</v>
      </c>
      <c r="C6" s="21" t="s">
        <v>144</v>
      </c>
      <c r="D6" s="21" t="s">
        <v>144</v>
      </c>
      <c r="E6" s="21" t="s">
        <v>144</v>
      </c>
      <c r="F6" s="21" t="s">
        <v>144</v>
      </c>
      <c r="G6" s="21" t="s">
        <v>144</v>
      </c>
      <c r="H6" s="21" t="s">
        <v>144</v>
      </c>
      <c r="I6" s="21" t="s">
        <v>144</v>
      </c>
      <c r="J6" s="21" t="s">
        <v>144</v>
      </c>
      <c r="K6" s="21" t="s">
        <v>144</v>
      </c>
      <c r="M6" s="21" t="s">
        <v>145</v>
      </c>
      <c r="N6" s="21" t="s">
        <v>145</v>
      </c>
      <c r="O6" s="21" t="s">
        <v>145</v>
      </c>
      <c r="P6" s="21" t="s">
        <v>145</v>
      </c>
      <c r="Q6" s="21" t="s">
        <v>145</v>
      </c>
      <c r="R6" s="21" t="s">
        <v>145</v>
      </c>
      <c r="S6" s="21" t="s">
        <v>145</v>
      </c>
      <c r="T6" s="21" t="s">
        <v>145</v>
      </c>
      <c r="U6" s="21" t="s">
        <v>145</v>
      </c>
    </row>
    <row r="7" spans="1:21" ht="24.75" x14ac:dyDescent="0.55000000000000004">
      <c r="A7" s="21" t="s">
        <v>3</v>
      </c>
      <c r="C7" s="21" t="s">
        <v>176</v>
      </c>
      <c r="E7" s="21" t="s">
        <v>177</v>
      </c>
      <c r="G7" s="21" t="s">
        <v>178</v>
      </c>
      <c r="I7" s="21" t="s">
        <v>129</v>
      </c>
      <c r="K7" s="21" t="s">
        <v>179</v>
      </c>
      <c r="M7" s="21" t="s">
        <v>176</v>
      </c>
      <c r="O7" s="21" t="s">
        <v>177</v>
      </c>
      <c r="Q7" s="21" t="s">
        <v>178</v>
      </c>
      <c r="S7" s="21" t="s">
        <v>129</v>
      </c>
      <c r="U7" s="21" t="s">
        <v>179</v>
      </c>
    </row>
    <row r="8" spans="1:21" x14ac:dyDescent="0.55000000000000004">
      <c r="A8" s="1" t="s">
        <v>22</v>
      </c>
      <c r="C8" s="9">
        <v>0</v>
      </c>
      <c r="D8" s="9"/>
      <c r="E8" s="9">
        <v>-69593679</v>
      </c>
      <c r="F8" s="9"/>
      <c r="G8" s="9">
        <v>-10505</v>
      </c>
      <c r="H8" s="9"/>
      <c r="I8" s="9">
        <f>C8+E8+G8</f>
        <v>-69604184</v>
      </c>
      <c r="J8" s="9"/>
      <c r="K8" s="10">
        <f>I8/$I$23</f>
        <v>-0.18828003027707138</v>
      </c>
      <c r="L8" s="9"/>
      <c r="M8" s="9">
        <v>0</v>
      </c>
      <c r="N8" s="9"/>
      <c r="O8" s="9">
        <v>-256186138</v>
      </c>
      <c r="P8" s="9"/>
      <c r="Q8" s="9">
        <v>-10505</v>
      </c>
      <c r="R8" s="9"/>
      <c r="S8" s="9">
        <f>M8+O8+Q8</f>
        <v>-256196643</v>
      </c>
      <c r="T8" s="1"/>
      <c r="U8" s="10">
        <f>S8/$S$23</f>
        <v>0.72394841314503866</v>
      </c>
    </row>
    <row r="9" spans="1:21" x14ac:dyDescent="0.55000000000000004">
      <c r="A9" s="1" t="s">
        <v>23</v>
      </c>
      <c r="C9" s="9">
        <v>0</v>
      </c>
      <c r="D9" s="9"/>
      <c r="E9" s="9">
        <v>2713734</v>
      </c>
      <c r="F9" s="9"/>
      <c r="G9" s="9">
        <v>171015523</v>
      </c>
      <c r="H9" s="9"/>
      <c r="I9" s="9">
        <f t="shared" ref="I9:I22" si="0">C9+E9+G9</f>
        <v>173729257</v>
      </c>
      <c r="J9" s="9"/>
      <c r="K9" s="10">
        <f t="shared" ref="K9:K22" si="1">I9/$I$23</f>
        <v>0.46993941869892641</v>
      </c>
      <c r="L9" s="9"/>
      <c r="M9" s="9">
        <v>0</v>
      </c>
      <c r="N9" s="9"/>
      <c r="O9" s="9">
        <v>0</v>
      </c>
      <c r="P9" s="9"/>
      <c r="Q9" s="9">
        <v>171015523</v>
      </c>
      <c r="R9" s="9"/>
      <c r="S9" s="9">
        <f t="shared" ref="S9:S22" si="2">M9+O9+Q9</f>
        <v>171015523</v>
      </c>
      <c r="T9" s="1"/>
      <c r="U9" s="10">
        <f t="shared" ref="U9:U22" si="3">S9/$S$23</f>
        <v>-0.4832476142125674</v>
      </c>
    </row>
    <row r="10" spans="1:21" x14ac:dyDescent="0.55000000000000004">
      <c r="A10" s="1" t="s">
        <v>27</v>
      </c>
      <c r="C10" s="9">
        <v>0</v>
      </c>
      <c r="D10" s="9"/>
      <c r="E10" s="9">
        <v>0</v>
      </c>
      <c r="F10" s="9"/>
      <c r="G10" s="9">
        <v>4949594</v>
      </c>
      <c r="H10" s="9"/>
      <c r="I10" s="9">
        <f t="shared" si="0"/>
        <v>4949594</v>
      </c>
      <c r="J10" s="9"/>
      <c r="K10" s="10">
        <f t="shared" si="1"/>
        <v>1.3388702440347707E-2</v>
      </c>
      <c r="L10" s="9"/>
      <c r="M10" s="9">
        <v>0</v>
      </c>
      <c r="N10" s="9"/>
      <c r="O10" s="9">
        <v>0</v>
      </c>
      <c r="P10" s="9"/>
      <c r="Q10" s="9">
        <v>4949594</v>
      </c>
      <c r="R10" s="9"/>
      <c r="S10" s="9">
        <f t="shared" si="2"/>
        <v>4949594</v>
      </c>
      <c r="T10" s="1"/>
      <c r="U10" s="10">
        <f t="shared" si="3"/>
        <v>-1.3986329719442126E-2</v>
      </c>
    </row>
    <row r="11" spans="1:21" x14ac:dyDescent="0.55000000000000004">
      <c r="A11" s="1" t="s">
        <v>25</v>
      </c>
      <c r="C11" s="9">
        <v>5898870</v>
      </c>
      <c r="D11" s="9"/>
      <c r="E11" s="9">
        <v>32968</v>
      </c>
      <c r="F11" s="9"/>
      <c r="G11" s="9">
        <v>18407706</v>
      </c>
      <c r="H11" s="9"/>
      <c r="I11" s="9">
        <f t="shared" si="0"/>
        <v>24339544</v>
      </c>
      <c r="J11" s="9"/>
      <c r="K11" s="10">
        <f t="shared" si="1"/>
        <v>6.5838715690569857E-2</v>
      </c>
      <c r="L11" s="9"/>
      <c r="M11" s="9">
        <v>5898870</v>
      </c>
      <c r="N11" s="9"/>
      <c r="O11" s="9">
        <v>0</v>
      </c>
      <c r="P11" s="9"/>
      <c r="Q11" s="9">
        <v>18407706</v>
      </c>
      <c r="R11" s="9"/>
      <c r="S11" s="9">
        <f t="shared" si="2"/>
        <v>24306576</v>
      </c>
      <c r="T11" s="1"/>
      <c r="U11" s="10">
        <f t="shared" si="3"/>
        <v>-6.8684378210956035E-2</v>
      </c>
    </row>
    <row r="12" spans="1:21" x14ac:dyDescent="0.55000000000000004">
      <c r="A12" s="1" t="s">
        <v>170</v>
      </c>
      <c r="C12" s="9">
        <v>0</v>
      </c>
      <c r="D12" s="9"/>
      <c r="E12" s="9">
        <v>0</v>
      </c>
      <c r="F12" s="9"/>
      <c r="G12" s="9">
        <v>0</v>
      </c>
      <c r="H12" s="9"/>
      <c r="I12" s="9">
        <f t="shared" si="0"/>
        <v>0</v>
      </c>
      <c r="J12" s="9"/>
      <c r="K12" s="10">
        <f t="shared" si="1"/>
        <v>0</v>
      </c>
      <c r="L12" s="9"/>
      <c r="M12" s="9">
        <v>0</v>
      </c>
      <c r="N12" s="9"/>
      <c r="O12" s="9">
        <v>0</v>
      </c>
      <c r="P12" s="9"/>
      <c r="Q12" s="9">
        <v>93707247</v>
      </c>
      <c r="R12" s="9"/>
      <c r="S12" s="9">
        <f t="shared" si="2"/>
        <v>93707247</v>
      </c>
      <c r="T12" s="1"/>
      <c r="U12" s="10">
        <f t="shared" si="3"/>
        <v>-0.26479352723540639</v>
      </c>
    </row>
    <row r="13" spans="1:21" x14ac:dyDescent="0.55000000000000004">
      <c r="A13" s="1" t="s">
        <v>171</v>
      </c>
      <c r="C13" s="9">
        <v>0</v>
      </c>
      <c r="D13" s="9"/>
      <c r="E13" s="9">
        <v>0</v>
      </c>
      <c r="F13" s="9"/>
      <c r="G13" s="9">
        <v>0</v>
      </c>
      <c r="H13" s="9"/>
      <c r="I13" s="9">
        <f t="shared" si="0"/>
        <v>0</v>
      </c>
      <c r="J13" s="9"/>
      <c r="K13" s="10">
        <f t="shared" si="1"/>
        <v>0</v>
      </c>
      <c r="L13" s="9"/>
      <c r="M13" s="9">
        <v>0</v>
      </c>
      <c r="N13" s="9"/>
      <c r="O13" s="9">
        <v>0</v>
      </c>
      <c r="P13" s="9"/>
      <c r="Q13" s="9">
        <v>8801928</v>
      </c>
      <c r="R13" s="9"/>
      <c r="S13" s="9">
        <f t="shared" si="2"/>
        <v>8801928</v>
      </c>
      <c r="T13" s="1"/>
      <c r="U13" s="10">
        <f t="shared" si="3"/>
        <v>-2.4872073785201329E-2</v>
      </c>
    </row>
    <row r="14" spans="1:21" x14ac:dyDescent="0.55000000000000004">
      <c r="A14" s="1" t="s">
        <v>21</v>
      </c>
      <c r="C14" s="9">
        <v>1730927835</v>
      </c>
      <c r="D14" s="9"/>
      <c r="E14" s="9">
        <v>-1799220689</v>
      </c>
      <c r="F14" s="9"/>
      <c r="G14" s="9">
        <v>0</v>
      </c>
      <c r="H14" s="9"/>
      <c r="I14" s="9">
        <f t="shared" si="0"/>
        <v>-68292854</v>
      </c>
      <c r="J14" s="9"/>
      <c r="K14" s="10">
        <f t="shared" si="1"/>
        <v>-0.18473286920262746</v>
      </c>
      <c r="L14" s="9"/>
      <c r="M14" s="9">
        <v>1730927835</v>
      </c>
      <c r="N14" s="9"/>
      <c r="O14" s="9">
        <v>-1983124850</v>
      </c>
      <c r="P14" s="9"/>
      <c r="Q14" s="9">
        <v>-1527509</v>
      </c>
      <c r="R14" s="9"/>
      <c r="S14" s="9">
        <f t="shared" si="2"/>
        <v>-253724524</v>
      </c>
      <c r="T14" s="1"/>
      <c r="U14" s="10">
        <f t="shared" si="3"/>
        <v>0.71696281565164877</v>
      </c>
    </row>
    <row r="15" spans="1:21" x14ac:dyDescent="0.55000000000000004">
      <c r="A15" s="1" t="s">
        <v>19</v>
      </c>
      <c r="C15" s="9">
        <v>0</v>
      </c>
      <c r="D15" s="9"/>
      <c r="E15" s="9">
        <v>188065466</v>
      </c>
      <c r="F15" s="9"/>
      <c r="G15" s="9">
        <v>0</v>
      </c>
      <c r="H15" s="9"/>
      <c r="I15" s="9">
        <f t="shared" si="0"/>
        <v>188065466</v>
      </c>
      <c r="J15" s="9"/>
      <c r="K15" s="10">
        <f t="shared" si="1"/>
        <v>0.5087190108076195</v>
      </c>
      <c r="L15" s="9"/>
      <c r="M15" s="9">
        <v>1600000000</v>
      </c>
      <c r="N15" s="9"/>
      <c r="O15" s="9">
        <v>-1749323659</v>
      </c>
      <c r="P15" s="9"/>
      <c r="Q15" s="9">
        <v>0</v>
      </c>
      <c r="R15" s="9"/>
      <c r="S15" s="9">
        <f t="shared" si="2"/>
        <v>-149323659</v>
      </c>
      <c r="T15" s="1"/>
      <c r="U15" s="10">
        <f t="shared" si="3"/>
        <v>0.42195176608173146</v>
      </c>
    </row>
    <row r="16" spans="1:21" x14ac:dyDescent="0.55000000000000004">
      <c r="A16" s="1" t="s">
        <v>15</v>
      </c>
      <c r="C16" s="9">
        <v>9352825230</v>
      </c>
      <c r="D16" s="9"/>
      <c r="E16" s="9">
        <v>-9370084568</v>
      </c>
      <c r="F16" s="9"/>
      <c r="G16" s="9">
        <v>0</v>
      </c>
      <c r="H16" s="9"/>
      <c r="I16" s="9">
        <f t="shared" si="0"/>
        <v>-17259338</v>
      </c>
      <c r="J16" s="9"/>
      <c r="K16" s="10">
        <f t="shared" si="1"/>
        <v>-4.6686685978564284E-2</v>
      </c>
      <c r="L16" s="9"/>
      <c r="M16" s="9">
        <v>9352825230</v>
      </c>
      <c r="N16" s="9"/>
      <c r="O16" s="9">
        <v>-9561502713</v>
      </c>
      <c r="P16" s="9"/>
      <c r="Q16" s="9">
        <v>0</v>
      </c>
      <c r="R16" s="9"/>
      <c r="S16" s="9">
        <f t="shared" si="2"/>
        <v>-208677483</v>
      </c>
      <c r="T16" s="1"/>
      <c r="U16" s="10">
        <f t="shared" si="3"/>
        <v>0.58967100781625303</v>
      </c>
    </row>
    <row r="17" spans="1:21" x14ac:dyDescent="0.55000000000000004">
      <c r="A17" s="1" t="s">
        <v>16</v>
      </c>
      <c r="C17" s="9">
        <v>0</v>
      </c>
      <c r="D17" s="9"/>
      <c r="E17" s="9">
        <v>62662781</v>
      </c>
      <c r="F17" s="9"/>
      <c r="G17" s="9">
        <v>0</v>
      </c>
      <c r="H17" s="9"/>
      <c r="I17" s="9">
        <f t="shared" si="0"/>
        <v>62662781</v>
      </c>
      <c r="J17" s="9"/>
      <c r="K17" s="10">
        <f t="shared" si="1"/>
        <v>0.16950346410103009</v>
      </c>
      <c r="L17" s="9"/>
      <c r="M17" s="9">
        <v>3450000000</v>
      </c>
      <c r="N17" s="9"/>
      <c r="O17" s="9">
        <v>-3301207699</v>
      </c>
      <c r="P17" s="9"/>
      <c r="Q17" s="9">
        <v>0</v>
      </c>
      <c r="R17" s="9"/>
      <c r="S17" s="9">
        <f t="shared" si="2"/>
        <v>148792301</v>
      </c>
      <c r="T17" s="1"/>
      <c r="U17" s="10">
        <f t="shared" si="3"/>
        <v>-0.42045027965939796</v>
      </c>
    </row>
    <row r="18" spans="1:21" x14ac:dyDescent="0.55000000000000004">
      <c r="A18" s="1" t="s">
        <v>20</v>
      </c>
      <c r="C18" s="9">
        <v>117968294</v>
      </c>
      <c r="D18" s="9"/>
      <c r="E18" s="9">
        <v>-33662919</v>
      </c>
      <c r="F18" s="9"/>
      <c r="G18" s="9">
        <v>0</v>
      </c>
      <c r="H18" s="9"/>
      <c r="I18" s="9">
        <f t="shared" si="0"/>
        <v>84305375</v>
      </c>
      <c r="J18" s="9"/>
      <c r="K18" s="10">
        <f t="shared" si="1"/>
        <v>0.22804690243218506</v>
      </c>
      <c r="L18" s="9"/>
      <c r="M18" s="9">
        <v>117968294</v>
      </c>
      <c r="N18" s="9"/>
      <c r="O18" s="9">
        <v>-34606944</v>
      </c>
      <c r="P18" s="9"/>
      <c r="Q18" s="9">
        <v>0</v>
      </c>
      <c r="R18" s="9"/>
      <c r="S18" s="9">
        <f t="shared" si="2"/>
        <v>83361350</v>
      </c>
      <c r="T18" s="1"/>
      <c r="U18" s="10">
        <f t="shared" si="3"/>
        <v>-0.23555857853347503</v>
      </c>
    </row>
    <row r="19" spans="1:21" x14ac:dyDescent="0.55000000000000004">
      <c r="A19" s="1" t="s">
        <v>26</v>
      </c>
      <c r="C19" s="9">
        <v>67691710</v>
      </c>
      <c r="D19" s="9"/>
      <c r="E19" s="9">
        <v>-71954106</v>
      </c>
      <c r="F19" s="9"/>
      <c r="G19" s="9">
        <v>0</v>
      </c>
      <c r="H19" s="9"/>
      <c r="I19" s="9">
        <f t="shared" si="0"/>
        <v>-4262396</v>
      </c>
      <c r="J19" s="9"/>
      <c r="K19" s="10">
        <f t="shared" si="1"/>
        <v>-1.1529824815313804E-2</v>
      </c>
      <c r="L19" s="9"/>
      <c r="M19" s="9">
        <v>67691710</v>
      </c>
      <c r="N19" s="9"/>
      <c r="O19" s="9">
        <v>-71954106</v>
      </c>
      <c r="P19" s="9"/>
      <c r="Q19" s="9">
        <v>0</v>
      </c>
      <c r="R19" s="9"/>
      <c r="S19" s="9">
        <f t="shared" si="2"/>
        <v>-4262396</v>
      </c>
      <c r="T19" s="1"/>
      <c r="U19" s="10">
        <f t="shared" si="3"/>
        <v>1.204447796139062E-2</v>
      </c>
    </row>
    <row r="20" spans="1:21" x14ac:dyDescent="0.55000000000000004">
      <c r="A20" s="1" t="s">
        <v>17</v>
      </c>
      <c r="C20" s="9">
        <v>697570</v>
      </c>
      <c r="D20" s="9"/>
      <c r="E20" s="9">
        <v>-13927609</v>
      </c>
      <c r="F20" s="9"/>
      <c r="G20" s="9">
        <v>0</v>
      </c>
      <c r="H20" s="9"/>
      <c r="I20" s="9">
        <f t="shared" si="0"/>
        <v>-13230039</v>
      </c>
      <c r="J20" s="9"/>
      <c r="K20" s="10">
        <f t="shared" si="1"/>
        <v>-3.5787390934528235E-2</v>
      </c>
      <c r="L20" s="9"/>
      <c r="M20" s="9">
        <v>697570</v>
      </c>
      <c r="N20" s="9"/>
      <c r="O20" s="9">
        <v>-13589061</v>
      </c>
      <c r="P20" s="9"/>
      <c r="Q20" s="9">
        <v>0</v>
      </c>
      <c r="R20" s="9"/>
      <c r="S20" s="9">
        <f t="shared" si="2"/>
        <v>-12891491</v>
      </c>
      <c r="T20" s="1"/>
      <c r="U20" s="10">
        <f t="shared" si="3"/>
        <v>3.6428168391431842E-2</v>
      </c>
    </row>
    <row r="21" spans="1:21" x14ac:dyDescent="0.55000000000000004">
      <c r="A21" s="1" t="s">
        <v>24</v>
      </c>
      <c r="C21" s="9">
        <v>5417768</v>
      </c>
      <c r="D21" s="9"/>
      <c r="E21" s="9">
        <v>-5406529</v>
      </c>
      <c r="F21" s="9"/>
      <c r="G21" s="9">
        <v>0</v>
      </c>
      <c r="H21" s="9"/>
      <c r="I21" s="9">
        <f t="shared" si="0"/>
        <v>11239</v>
      </c>
      <c r="J21" s="9"/>
      <c r="K21" s="10">
        <f t="shared" si="1"/>
        <v>3.0401610056717358E-5</v>
      </c>
      <c r="L21" s="9"/>
      <c r="M21" s="9">
        <v>5417768</v>
      </c>
      <c r="N21" s="9"/>
      <c r="O21" s="9">
        <v>-4785963</v>
      </c>
      <c r="P21" s="9"/>
      <c r="Q21" s="9">
        <v>0</v>
      </c>
      <c r="R21" s="9"/>
      <c r="S21" s="9">
        <f t="shared" si="2"/>
        <v>631805</v>
      </c>
      <c r="T21" s="1"/>
      <c r="U21" s="10">
        <f t="shared" si="3"/>
        <v>-1.7853248263174984E-3</v>
      </c>
    </row>
    <row r="22" spans="1:21" x14ac:dyDescent="0.55000000000000004">
      <c r="A22" s="1" t="s">
        <v>18</v>
      </c>
      <c r="C22" s="9">
        <v>0</v>
      </c>
      <c r="D22" s="9"/>
      <c r="E22" s="9">
        <v>4269923</v>
      </c>
      <c r="F22" s="9"/>
      <c r="G22" s="9">
        <v>0</v>
      </c>
      <c r="H22" s="9"/>
      <c r="I22" s="9">
        <f t="shared" si="0"/>
        <v>4269923</v>
      </c>
      <c r="J22" s="9"/>
      <c r="K22" s="10">
        <f t="shared" si="1"/>
        <v>1.155018542736976E-2</v>
      </c>
      <c r="L22" s="9"/>
      <c r="M22" s="9">
        <v>0</v>
      </c>
      <c r="N22" s="9"/>
      <c r="O22" s="9">
        <v>-4378110</v>
      </c>
      <c r="P22" s="9"/>
      <c r="Q22" s="9">
        <v>0</v>
      </c>
      <c r="R22" s="9"/>
      <c r="S22" s="9">
        <f t="shared" si="2"/>
        <v>-4378110</v>
      </c>
      <c r="T22" s="1"/>
      <c r="U22" s="10">
        <f t="shared" si="3"/>
        <v>1.2371457135269432E-2</v>
      </c>
    </row>
    <row r="23" spans="1:21" ht="24.75" thickBot="1" x14ac:dyDescent="0.6">
      <c r="C23" s="17">
        <f>SUM(C8:C22)</f>
        <v>11281427277</v>
      </c>
      <c r="D23" s="9"/>
      <c r="E23" s="17">
        <f>SUM(E8:E22)</f>
        <v>-11106105227</v>
      </c>
      <c r="F23" s="9"/>
      <c r="G23" s="17">
        <f>SUM(G8:G22)</f>
        <v>194362318</v>
      </c>
      <c r="H23" s="9"/>
      <c r="I23" s="17">
        <f>SUM(I8:I22)</f>
        <v>369684368</v>
      </c>
      <c r="J23" s="9"/>
      <c r="K23" s="11">
        <f>SUM(K8:K22)</f>
        <v>1</v>
      </c>
      <c r="L23" s="9"/>
      <c r="M23" s="17">
        <f>SUM(M8:M22)</f>
        <v>16331427277</v>
      </c>
      <c r="N23" s="9"/>
      <c r="O23" s="17">
        <f>SUM(O8:O22)</f>
        <v>-16980659243</v>
      </c>
      <c r="P23" s="9"/>
      <c r="Q23" s="17">
        <f>SUM(Q8:Q22)</f>
        <v>295343984</v>
      </c>
      <c r="R23" s="9"/>
      <c r="S23" s="17">
        <f>SUM(S8:S22)</f>
        <v>-353887982</v>
      </c>
      <c r="T23" s="1"/>
      <c r="U23" s="11">
        <f>SUM(U8:U22)</f>
        <v>0.99999999999999989</v>
      </c>
    </row>
    <row r="24" spans="1:21" ht="24.75" thickTop="1" x14ac:dyDescent="0.55000000000000004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"/>
      <c r="U24" s="1"/>
    </row>
    <row r="25" spans="1:21" x14ac:dyDescent="0.55000000000000004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1"/>
  <sheetViews>
    <sheetView rightToLeft="1" topLeftCell="A37" workbookViewId="0">
      <selection activeCell="M47" sqref="M47"/>
    </sheetView>
  </sheetViews>
  <sheetFormatPr defaultRowHeight="24" x14ac:dyDescent="0.55000000000000004"/>
  <cols>
    <col min="1" max="1" width="33.140625" style="3" bestFit="1" customWidth="1"/>
    <col min="2" max="2" width="1" style="3" customWidth="1"/>
    <col min="3" max="3" width="18.140625" style="3" bestFit="1" customWidth="1"/>
    <col min="4" max="4" width="1" style="3" customWidth="1"/>
    <col min="5" max="5" width="19.42578125" style="3" bestFit="1" customWidth="1"/>
    <col min="6" max="6" width="1" style="3" customWidth="1"/>
    <col min="7" max="7" width="15" style="3" bestFit="1" customWidth="1"/>
    <col min="8" max="8" width="1" style="3" customWidth="1"/>
    <col min="9" max="9" width="16.7109375" style="3" bestFit="1" customWidth="1"/>
    <col min="10" max="10" width="1" style="3" customWidth="1"/>
    <col min="11" max="11" width="18.140625" style="3" bestFit="1" customWidth="1"/>
    <col min="12" max="12" width="1" style="3" customWidth="1"/>
    <col min="13" max="13" width="19.42578125" style="3" bestFit="1" customWidth="1"/>
    <col min="14" max="14" width="1" style="3" customWidth="1"/>
    <col min="15" max="15" width="16.7109375" style="3" bestFit="1" customWidth="1"/>
    <col min="16" max="16" width="1" style="3" customWidth="1"/>
    <col min="17" max="17" width="17.42578125" style="3" bestFit="1" customWidth="1"/>
    <col min="18" max="18" width="1" style="3" customWidth="1"/>
    <col min="19" max="19" width="9.140625" style="3" customWidth="1"/>
    <col min="20" max="16384" width="9.140625" style="3"/>
  </cols>
  <sheetData>
    <row r="2" spans="1:1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x14ac:dyDescent="0.55000000000000004">
      <c r="A3" s="19" t="s">
        <v>142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 x14ac:dyDescent="0.55000000000000004">
      <c r="A6" s="20" t="s">
        <v>146</v>
      </c>
      <c r="C6" s="21" t="s">
        <v>144</v>
      </c>
      <c r="D6" s="21" t="s">
        <v>144</v>
      </c>
      <c r="E6" s="21" t="s">
        <v>144</v>
      </c>
      <c r="F6" s="21" t="s">
        <v>144</v>
      </c>
      <c r="G6" s="21" t="s">
        <v>144</v>
      </c>
      <c r="H6" s="21" t="s">
        <v>144</v>
      </c>
      <c r="I6" s="21" t="s">
        <v>144</v>
      </c>
      <c r="K6" s="21" t="s">
        <v>145</v>
      </c>
      <c r="L6" s="21" t="s">
        <v>145</v>
      </c>
      <c r="M6" s="21" t="s">
        <v>145</v>
      </c>
      <c r="N6" s="21" t="s">
        <v>145</v>
      </c>
      <c r="O6" s="21" t="s">
        <v>145</v>
      </c>
      <c r="P6" s="21" t="s">
        <v>145</v>
      </c>
      <c r="Q6" s="21" t="s">
        <v>145</v>
      </c>
    </row>
    <row r="7" spans="1:17" ht="24.75" x14ac:dyDescent="0.55000000000000004">
      <c r="A7" s="21" t="s">
        <v>146</v>
      </c>
      <c r="C7" s="21" t="s">
        <v>180</v>
      </c>
      <c r="E7" s="21" t="s">
        <v>177</v>
      </c>
      <c r="G7" s="21" t="s">
        <v>178</v>
      </c>
      <c r="I7" s="21" t="s">
        <v>181</v>
      </c>
      <c r="K7" s="21" t="s">
        <v>180</v>
      </c>
      <c r="M7" s="21" t="s">
        <v>177</v>
      </c>
      <c r="O7" s="21" t="s">
        <v>178</v>
      </c>
      <c r="Q7" s="21" t="s">
        <v>181</v>
      </c>
    </row>
    <row r="8" spans="1:17" x14ac:dyDescent="0.55000000000000004">
      <c r="A8" s="1" t="s">
        <v>47</v>
      </c>
      <c r="C8" s="9">
        <v>0</v>
      </c>
      <c r="D8" s="9"/>
      <c r="E8" s="9">
        <v>4992014419</v>
      </c>
      <c r="F8" s="9"/>
      <c r="G8" s="9">
        <v>240459375</v>
      </c>
      <c r="H8" s="9"/>
      <c r="I8" s="9">
        <f>C8+E8+G8</f>
        <v>5232473794</v>
      </c>
      <c r="J8" s="9"/>
      <c r="K8" s="9">
        <v>0</v>
      </c>
      <c r="L8" s="9"/>
      <c r="M8" s="9">
        <v>10134697325</v>
      </c>
      <c r="N8" s="9"/>
      <c r="O8" s="9">
        <v>240459375</v>
      </c>
      <c r="P8" s="9"/>
      <c r="Q8" s="9">
        <f>K8+M8+O8</f>
        <v>10375156700</v>
      </c>
    </row>
    <row r="9" spans="1:17" x14ac:dyDescent="0.55000000000000004">
      <c r="A9" s="1" t="s">
        <v>71</v>
      </c>
      <c r="C9" s="9">
        <v>0</v>
      </c>
      <c r="D9" s="9"/>
      <c r="E9" s="9">
        <v>-728800096</v>
      </c>
      <c r="F9" s="9"/>
      <c r="G9" s="9">
        <v>850817998</v>
      </c>
      <c r="H9" s="9"/>
      <c r="I9" s="9">
        <f t="shared" ref="I9:I38" si="0">C9+E9+G9</f>
        <v>122017902</v>
      </c>
      <c r="J9" s="9"/>
      <c r="K9" s="9">
        <v>0</v>
      </c>
      <c r="L9" s="9"/>
      <c r="M9" s="9">
        <v>0</v>
      </c>
      <c r="N9" s="9"/>
      <c r="O9" s="9">
        <v>850817998</v>
      </c>
      <c r="P9" s="9"/>
      <c r="Q9" s="9">
        <f t="shared" ref="Q9:Q38" si="1">K9+M9+O9</f>
        <v>850817998</v>
      </c>
    </row>
    <row r="10" spans="1:17" x14ac:dyDescent="0.55000000000000004">
      <c r="A10" s="1" t="s">
        <v>68</v>
      </c>
      <c r="C10" s="9">
        <v>0</v>
      </c>
      <c r="D10" s="9"/>
      <c r="E10" s="9">
        <v>-3501704616</v>
      </c>
      <c r="F10" s="9"/>
      <c r="G10" s="9">
        <v>4259106569</v>
      </c>
      <c r="H10" s="9"/>
      <c r="I10" s="9">
        <f t="shared" si="0"/>
        <v>757401953</v>
      </c>
      <c r="J10" s="9"/>
      <c r="K10" s="9">
        <v>0</v>
      </c>
      <c r="L10" s="9"/>
      <c r="M10" s="9">
        <v>0</v>
      </c>
      <c r="N10" s="9"/>
      <c r="O10" s="9">
        <v>4259106569</v>
      </c>
      <c r="P10" s="9"/>
      <c r="Q10" s="9">
        <f t="shared" si="1"/>
        <v>4259106569</v>
      </c>
    </row>
    <row r="11" spans="1:17" x14ac:dyDescent="0.55000000000000004">
      <c r="A11" s="1" t="s">
        <v>44</v>
      </c>
      <c r="C11" s="9">
        <v>0</v>
      </c>
      <c r="D11" s="9"/>
      <c r="E11" s="9">
        <v>4514663293</v>
      </c>
      <c r="F11" s="9"/>
      <c r="G11" s="9">
        <v>532808790</v>
      </c>
      <c r="H11" s="9"/>
      <c r="I11" s="9">
        <f t="shared" si="0"/>
        <v>5047472083</v>
      </c>
      <c r="J11" s="9"/>
      <c r="K11" s="9">
        <v>0</v>
      </c>
      <c r="L11" s="9"/>
      <c r="M11" s="9">
        <v>10371494562</v>
      </c>
      <c r="N11" s="9"/>
      <c r="O11" s="9">
        <v>1486146499</v>
      </c>
      <c r="P11" s="9"/>
      <c r="Q11" s="9">
        <f t="shared" si="1"/>
        <v>11857641061</v>
      </c>
    </row>
    <row r="12" spans="1:17" x14ac:dyDescent="0.55000000000000004">
      <c r="A12" s="1" t="s">
        <v>172</v>
      </c>
      <c r="C12" s="9">
        <v>0</v>
      </c>
      <c r="D12" s="9"/>
      <c r="E12" s="9">
        <v>0</v>
      </c>
      <c r="F12" s="9"/>
      <c r="G12" s="9">
        <v>0</v>
      </c>
      <c r="H12" s="9"/>
      <c r="I12" s="9">
        <f t="shared" si="0"/>
        <v>0</v>
      </c>
      <c r="J12" s="9"/>
      <c r="K12" s="9">
        <v>0</v>
      </c>
      <c r="L12" s="9"/>
      <c r="M12" s="9">
        <v>0</v>
      </c>
      <c r="N12" s="9"/>
      <c r="O12" s="9">
        <v>1543238990</v>
      </c>
      <c r="P12" s="9"/>
      <c r="Q12" s="9">
        <f t="shared" si="1"/>
        <v>1543238990</v>
      </c>
    </row>
    <row r="13" spans="1:17" x14ac:dyDescent="0.55000000000000004">
      <c r="A13" s="1" t="s">
        <v>173</v>
      </c>
      <c r="C13" s="9">
        <v>0</v>
      </c>
      <c r="D13" s="9"/>
      <c r="E13" s="9">
        <v>0</v>
      </c>
      <c r="F13" s="9"/>
      <c r="G13" s="9">
        <v>0</v>
      </c>
      <c r="H13" s="9"/>
      <c r="I13" s="9">
        <f t="shared" si="0"/>
        <v>0</v>
      </c>
      <c r="J13" s="9"/>
      <c r="K13" s="9">
        <v>0</v>
      </c>
      <c r="L13" s="9"/>
      <c r="M13" s="9">
        <v>0</v>
      </c>
      <c r="N13" s="9"/>
      <c r="O13" s="9">
        <v>2243750318</v>
      </c>
      <c r="P13" s="9"/>
      <c r="Q13" s="9">
        <f t="shared" si="1"/>
        <v>2243750318</v>
      </c>
    </row>
    <row r="14" spans="1:17" x14ac:dyDescent="0.55000000000000004">
      <c r="A14" s="1" t="s">
        <v>174</v>
      </c>
      <c r="C14" s="9">
        <v>0</v>
      </c>
      <c r="D14" s="9"/>
      <c r="E14" s="9">
        <v>0</v>
      </c>
      <c r="F14" s="9"/>
      <c r="G14" s="9">
        <v>0</v>
      </c>
      <c r="H14" s="9"/>
      <c r="I14" s="9">
        <f t="shared" si="0"/>
        <v>0</v>
      </c>
      <c r="J14" s="9"/>
      <c r="K14" s="9">
        <v>0</v>
      </c>
      <c r="L14" s="9"/>
      <c r="M14" s="9">
        <v>0</v>
      </c>
      <c r="N14" s="9"/>
      <c r="O14" s="9">
        <v>252322935</v>
      </c>
      <c r="P14" s="9"/>
      <c r="Q14" s="9">
        <f t="shared" si="1"/>
        <v>252322935</v>
      </c>
    </row>
    <row r="15" spans="1:17" x14ac:dyDescent="0.55000000000000004">
      <c r="A15" s="1" t="s">
        <v>175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f t="shared" si="0"/>
        <v>0</v>
      </c>
      <c r="J15" s="9"/>
      <c r="K15" s="9">
        <v>0</v>
      </c>
      <c r="L15" s="9"/>
      <c r="M15" s="9">
        <v>0</v>
      </c>
      <c r="N15" s="9"/>
      <c r="O15" s="9">
        <v>3407939524</v>
      </c>
      <c r="P15" s="9"/>
      <c r="Q15" s="9">
        <f t="shared" si="1"/>
        <v>3407939524</v>
      </c>
    </row>
    <row r="16" spans="1:17" x14ac:dyDescent="0.55000000000000004">
      <c r="A16" s="1" t="s">
        <v>83</v>
      </c>
      <c r="C16" s="9">
        <v>0</v>
      </c>
      <c r="D16" s="9"/>
      <c r="E16" s="9">
        <v>1142570775</v>
      </c>
      <c r="F16" s="9"/>
      <c r="G16" s="9">
        <v>0</v>
      </c>
      <c r="H16" s="9"/>
      <c r="I16" s="9">
        <f t="shared" si="0"/>
        <v>1142570775</v>
      </c>
      <c r="J16" s="9"/>
      <c r="K16" s="9">
        <v>0</v>
      </c>
      <c r="L16" s="9"/>
      <c r="M16" s="9">
        <v>4559596353</v>
      </c>
      <c r="N16" s="9"/>
      <c r="O16" s="9">
        <v>2031861576</v>
      </c>
      <c r="P16" s="9"/>
      <c r="Q16" s="9">
        <f t="shared" si="1"/>
        <v>6591457929</v>
      </c>
    </row>
    <row r="17" spans="1:17" x14ac:dyDescent="0.55000000000000004">
      <c r="A17" s="1" t="s">
        <v>50</v>
      </c>
      <c r="C17" s="9">
        <v>0</v>
      </c>
      <c r="D17" s="9"/>
      <c r="E17" s="9">
        <v>7783135085</v>
      </c>
      <c r="F17" s="9"/>
      <c r="G17" s="9">
        <v>0</v>
      </c>
      <c r="H17" s="9"/>
      <c r="I17" s="9">
        <f t="shared" si="0"/>
        <v>7783135085</v>
      </c>
      <c r="J17" s="9"/>
      <c r="K17" s="9">
        <v>0</v>
      </c>
      <c r="L17" s="9"/>
      <c r="M17" s="9">
        <v>30257853563</v>
      </c>
      <c r="N17" s="9"/>
      <c r="O17" s="9">
        <v>10123460787</v>
      </c>
      <c r="P17" s="9"/>
      <c r="Q17" s="9">
        <f t="shared" si="1"/>
        <v>40381314350</v>
      </c>
    </row>
    <row r="18" spans="1:17" x14ac:dyDescent="0.55000000000000004">
      <c r="A18" s="1" t="s">
        <v>113</v>
      </c>
      <c r="C18" s="9">
        <v>7337239078</v>
      </c>
      <c r="D18" s="9"/>
      <c r="E18" s="9">
        <v>1299764375</v>
      </c>
      <c r="F18" s="9"/>
      <c r="G18" s="9">
        <v>0</v>
      </c>
      <c r="H18" s="9"/>
      <c r="I18" s="9">
        <f t="shared" si="0"/>
        <v>8637003453</v>
      </c>
      <c r="J18" s="9"/>
      <c r="K18" s="9">
        <v>37656941585</v>
      </c>
      <c r="L18" s="9"/>
      <c r="M18" s="9">
        <v>17346855313</v>
      </c>
      <c r="N18" s="9"/>
      <c r="O18" s="9">
        <v>0</v>
      </c>
      <c r="P18" s="9"/>
      <c r="Q18" s="9">
        <f t="shared" si="1"/>
        <v>55003796898</v>
      </c>
    </row>
    <row r="19" spans="1:17" x14ac:dyDescent="0.55000000000000004">
      <c r="A19" s="1" t="s">
        <v>104</v>
      </c>
      <c r="C19" s="9">
        <v>1437539494</v>
      </c>
      <c r="D19" s="9"/>
      <c r="E19" s="9">
        <v>0</v>
      </c>
      <c r="F19" s="9"/>
      <c r="G19" s="9">
        <v>0</v>
      </c>
      <c r="H19" s="9"/>
      <c r="I19" s="9">
        <f t="shared" si="0"/>
        <v>1437539494</v>
      </c>
      <c r="J19" s="9"/>
      <c r="K19" s="9">
        <v>6779329333</v>
      </c>
      <c r="L19" s="9"/>
      <c r="M19" s="9">
        <v>75986225</v>
      </c>
      <c r="N19" s="9"/>
      <c r="O19" s="9">
        <v>0</v>
      </c>
      <c r="P19" s="9"/>
      <c r="Q19" s="9">
        <f t="shared" si="1"/>
        <v>6855315558</v>
      </c>
    </row>
    <row r="20" spans="1:17" x14ac:dyDescent="0.55000000000000004">
      <c r="A20" s="1" t="s">
        <v>107</v>
      </c>
      <c r="C20" s="9">
        <v>1317220919</v>
      </c>
      <c r="D20" s="9"/>
      <c r="E20" s="9">
        <v>0</v>
      </c>
      <c r="F20" s="9"/>
      <c r="G20" s="9">
        <v>0</v>
      </c>
      <c r="H20" s="9"/>
      <c r="I20" s="9">
        <f t="shared" si="0"/>
        <v>1317220919</v>
      </c>
      <c r="J20" s="9"/>
      <c r="K20" s="9">
        <v>6793538700</v>
      </c>
      <c r="L20" s="9"/>
      <c r="M20" s="9">
        <v>0</v>
      </c>
      <c r="N20" s="9"/>
      <c r="O20" s="9">
        <v>0</v>
      </c>
      <c r="P20" s="9"/>
      <c r="Q20" s="9">
        <f t="shared" si="1"/>
        <v>6793538700</v>
      </c>
    </row>
    <row r="21" spans="1:17" x14ac:dyDescent="0.55000000000000004">
      <c r="A21" s="1" t="s">
        <v>110</v>
      </c>
      <c r="C21" s="9">
        <v>2691179347</v>
      </c>
      <c r="D21" s="9"/>
      <c r="E21" s="9">
        <v>296346278</v>
      </c>
      <c r="F21" s="9"/>
      <c r="G21" s="9">
        <v>0</v>
      </c>
      <c r="H21" s="9"/>
      <c r="I21" s="9">
        <f t="shared" si="0"/>
        <v>2987525625</v>
      </c>
      <c r="J21" s="9"/>
      <c r="K21" s="9">
        <v>14403096481</v>
      </c>
      <c r="L21" s="9"/>
      <c r="M21" s="9">
        <v>1416543205</v>
      </c>
      <c r="N21" s="9"/>
      <c r="O21" s="9">
        <v>0</v>
      </c>
      <c r="P21" s="9"/>
      <c r="Q21" s="9">
        <f t="shared" si="1"/>
        <v>15819639686</v>
      </c>
    </row>
    <row r="22" spans="1:17" x14ac:dyDescent="0.55000000000000004">
      <c r="A22" s="1" t="s">
        <v>101</v>
      </c>
      <c r="C22" s="9">
        <v>2768033375</v>
      </c>
      <c r="D22" s="9"/>
      <c r="E22" s="9">
        <v>297346096</v>
      </c>
      <c r="F22" s="9"/>
      <c r="G22" s="9">
        <v>0</v>
      </c>
      <c r="H22" s="9"/>
      <c r="I22" s="9">
        <f t="shared" si="0"/>
        <v>3065379471</v>
      </c>
      <c r="J22" s="9"/>
      <c r="K22" s="9">
        <v>14327977167</v>
      </c>
      <c r="L22" s="9"/>
      <c r="M22" s="9">
        <v>1542920295</v>
      </c>
      <c r="N22" s="9"/>
      <c r="O22" s="9">
        <v>0</v>
      </c>
      <c r="P22" s="9"/>
      <c r="Q22" s="9">
        <f t="shared" si="1"/>
        <v>15870897462</v>
      </c>
    </row>
    <row r="23" spans="1:17" x14ac:dyDescent="0.55000000000000004">
      <c r="A23" s="1" t="s">
        <v>116</v>
      </c>
      <c r="C23" s="9">
        <v>2211625677</v>
      </c>
      <c r="D23" s="9"/>
      <c r="E23" s="9">
        <v>1547600000</v>
      </c>
      <c r="F23" s="9"/>
      <c r="G23" s="9">
        <v>0</v>
      </c>
      <c r="H23" s="9"/>
      <c r="I23" s="9">
        <f t="shared" si="0"/>
        <v>3759225677</v>
      </c>
      <c r="J23" s="9"/>
      <c r="K23" s="9">
        <v>2211625677</v>
      </c>
      <c r="L23" s="9"/>
      <c r="M23" s="9">
        <v>1547600000</v>
      </c>
      <c r="N23" s="9"/>
      <c r="O23" s="9">
        <v>0</v>
      </c>
      <c r="P23" s="9"/>
      <c r="Q23" s="9">
        <f t="shared" si="1"/>
        <v>3759225677</v>
      </c>
    </row>
    <row r="24" spans="1:17" x14ac:dyDescent="0.55000000000000004">
      <c r="A24" s="1" t="s">
        <v>95</v>
      </c>
      <c r="C24" s="9">
        <v>2284986414</v>
      </c>
      <c r="D24" s="9"/>
      <c r="E24" s="9">
        <v>0</v>
      </c>
      <c r="F24" s="9"/>
      <c r="G24" s="9">
        <v>0</v>
      </c>
      <c r="H24" s="9"/>
      <c r="I24" s="9">
        <f t="shared" si="0"/>
        <v>2284986414</v>
      </c>
      <c r="J24" s="9"/>
      <c r="K24" s="9">
        <v>10927182275</v>
      </c>
      <c r="L24" s="9"/>
      <c r="M24" s="9">
        <v>-5248698500</v>
      </c>
      <c r="N24" s="9"/>
      <c r="O24" s="9">
        <v>0</v>
      </c>
      <c r="P24" s="9"/>
      <c r="Q24" s="9">
        <f t="shared" si="1"/>
        <v>5678483775</v>
      </c>
    </row>
    <row r="25" spans="1:17" x14ac:dyDescent="0.55000000000000004">
      <c r="A25" s="1" t="s">
        <v>92</v>
      </c>
      <c r="C25" s="9">
        <v>2299486591</v>
      </c>
      <c r="D25" s="9"/>
      <c r="E25" s="9">
        <v>0</v>
      </c>
      <c r="F25" s="9"/>
      <c r="G25" s="9">
        <v>0</v>
      </c>
      <c r="H25" s="9"/>
      <c r="I25" s="9">
        <f t="shared" si="0"/>
        <v>2299486591</v>
      </c>
      <c r="J25" s="9"/>
      <c r="K25" s="9">
        <v>10912760051</v>
      </c>
      <c r="L25" s="9"/>
      <c r="M25" s="9">
        <v>874841406</v>
      </c>
      <c r="N25" s="9"/>
      <c r="O25" s="9">
        <v>0</v>
      </c>
      <c r="P25" s="9"/>
      <c r="Q25" s="9">
        <f t="shared" si="1"/>
        <v>11787601457</v>
      </c>
    </row>
    <row r="26" spans="1:17" x14ac:dyDescent="0.55000000000000004">
      <c r="A26" s="1" t="s">
        <v>98</v>
      </c>
      <c r="C26" s="9">
        <v>1420951360</v>
      </c>
      <c r="D26" s="9"/>
      <c r="E26" s="9">
        <v>0</v>
      </c>
      <c r="F26" s="9"/>
      <c r="G26" s="9">
        <v>0</v>
      </c>
      <c r="H26" s="9"/>
      <c r="I26" s="9">
        <f t="shared" si="0"/>
        <v>1420951360</v>
      </c>
      <c r="J26" s="9"/>
      <c r="K26" s="9">
        <v>6696923765</v>
      </c>
      <c r="L26" s="9"/>
      <c r="M26" s="9">
        <v>0</v>
      </c>
      <c r="N26" s="9"/>
      <c r="O26" s="9">
        <v>0</v>
      </c>
      <c r="P26" s="9"/>
      <c r="Q26" s="9">
        <f t="shared" si="1"/>
        <v>6696923765</v>
      </c>
    </row>
    <row r="27" spans="1:17" x14ac:dyDescent="0.55000000000000004">
      <c r="A27" s="1" t="s">
        <v>89</v>
      </c>
      <c r="C27" s="9">
        <v>268573636</v>
      </c>
      <c r="D27" s="9"/>
      <c r="E27" s="9">
        <v>-39992</v>
      </c>
      <c r="F27" s="9"/>
      <c r="G27" s="9">
        <v>0</v>
      </c>
      <c r="H27" s="9"/>
      <c r="I27" s="9">
        <f t="shared" si="0"/>
        <v>268533644</v>
      </c>
      <c r="J27" s="9"/>
      <c r="K27" s="9">
        <v>915778688</v>
      </c>
      <c r="L27" s="9"/>
      <c r="M27" s="9">
        <v>362777070</v>
      </c>
      <c r="N27" s="9"/>
      <c r="O27" s="9">
        <v>0</v>
      </c>
      <c r="P27" s="9"/>
      <c r="Q27" s="9">
        <f t="shared" si="1"/>
        <v>1278555758</v>
      </c>
    </row>
    <row r="28" spans="1:17" x14ac:dyDescent="0.55000000000000004">
      <c r="A28" s="1" t="s">
        <v>56</v>
      </c>
      <c r="C28" s="9">
        <v>0</v>
      </c>
      <c r="D28" s="9"/>
      <c r="E28" s="9">
        <v>351957764</v>
      </c>
      <c r="F28" s="9"/>
      <c r="G28" s="9">
        <v>0</v>
      </c>
      <c r="H28" s="9"/>
      <c r="I28" s="9">
        <f t="shared" si="0"/>
        <v>351957764</v>
      </c>
      <c r="J28" s="9"/>
      <c r="K28" s="9">
        <v>0</v>
      </c>
      <c r="L28" s="9"/>
      <c r="M28" s="9">
        <v>1598657366</v>
      </c>
      <c r="N28" s="9"/>
      <c r="O28" s="9">
        <v>0</v>
      </c>
      <c r="P28" s="9"/>
      <c r="Q28" s="9">
        <f t="shared" si="1"/>
        <v>1598657366</v>
      </c>
    </row>
    <row r="29" spans="1:17" x14ac:dyDescent="0.55000000000000004">
      <c r="A29" s="1" t="s">
        <v>62</v>
      </c>
      <c r="C29" s="9">
        <v>0</v>
      </c>
      <c r="D29" s="9"/>
      <c r="E29" s="9">
        <v>4722468046</v>
      </c>
      <c r="F29" s="9"/>
      <c r="G29" s="9">
        <v>0</v>
      </c>
      <c r="H29" s="9"/>
      <c r="I29" s="9">
        <f t="shared" si="0"/>
        <v>4722468046</v>
      </c>
      <c r="J29" s="9"/>
      <c r="K29" s="9">
        <v>0</v>
      </c>
      <c r="L29" s="9"/>
      <c r="M29" s="9">
        <v>19791034750</v>
      </c>
      <c r="N29" s="9"/>
      <c r="O29" s="9">
        <v>0</v>
      </c>
      <c r="P29" s="9"/>
      <c r="Q29" s="9">
        <f t="shared" si="1"/>
        <v>19791034750</v>
      </c>
    </row>
    <row r="30" spans="1:17" x14ac:dyDescent="0.55000000000000004">
      <c r="A30" s="1" t="s">
        <v>65</v>
      </c>
      <c r="C30" s="9">
        <v>0</v>
      </c>
      <c r="D30" s="9"/>
      <c r="E30" s="9">
        <v>249905762</v>
      </c>
      <c r="F30" s="9"/>
      <c r="G30" s="9">
        <v>0</v>
      </c>
      <c r="H30" s="9"/>
      <c r="I30" s="9">
        <f t="shared" si="0"/>
        <v>249905762</v>
      </c>
      <c r="J30" s="9"/>
      <c r="K30" s="9">
        <v>0</v>
      </c>
      <c r="L30" s="9"/>
      <c r="M30" s="9">
        <v>1010362032</v>
      </c>
      <c r="N30" s="9"/>
      <c r="O30" s="9">
        <v>0</v>
      </c>
      <c r="P30" s="9"/>
      <c r="Q30" s="9">
        <f t="shared" si="1"/>
        <v>1010362032</v>
      </c>
    </row>
    <row r="31" spans="1:17" x14ac:dyDescent="0.55000000000000004">
      <c r="A31" s="1" t="s">
        <v>41</v>
      </c>
      <c r="C31" s="9">
        <v>0</v>
      </c>
      <c r="D31" s="9"/>
      <c r="E31" s="9">
        <v>1466851793</v>
      </c>
      <c r="F31" s="9"/>
      <c r="G31" s="9">
        <v>0</v>
      </c>
      <c r="H31" s="9"/>
      <c r="I31" s="9">
        <f t="shared" si="0"/>
        <v>1466851793</v>
      </c>
      <c r="J31" s="9"/>
      <c r="K31" s="9">
        <v>0</v>
      </c>
      <c r="L31" s="9"/>
      <c r="M31" s="9">
        <v>6409854565</v>
      </c>
      <c r="N31" s="9"/>
      <c r="O31" s="9">
        <v>0</v>
      </c>
      <c r="P31" s="9"/>
      <c r="Q31" s="9">
        <f t="shared" si="1"/>
        <v>6409854565</v>
      </c>
    </row>
    <row r="32" spans="1:17" x14ac:dyDescent="0.55000000000000004">
      <c r="A32" s="1" t="s">
        <v>80</v>
      </c>
      <c r="C32" s="9">
        <v>0</v>
      </c>
      <c r="D32" s="9"/>
      <c r="E32" s="9">
        <v>730978022</v>
      </c>
      <c r="F32" s="9"/>
      <c r="G32" s="9">
        <v>0</v>
      </c>
      <c r="H32" s="9"/>
      <c r="I32" s="9">
        <f t="shared" si="0"/>
        <v>730978022</v>
      </c>
      <c r="J32" s="9"/>
      <c r="K32" s="9">
        <v>0</v>
      </c>
      <c r="L32" s="9"/>
      <c r="M32" s="9">
        <v>2990375930</v>
      </c>
      <c r="N32" s="9"/>
      <c r="O32" s="9">
        <v>0</v>
      </c>
      <c r="P32" s="9"/>
      <c r="Q32" s="9">
        <f t="shared" si="1"/>
        <v>2990375930</v>
      </c>
    </row>
    <row r="33" spans="1:17" x14ac:dyDescent="0.55000000000000004">
      <c r="A33" s="1" t="s">
        <v>86</v>
      </c>
      <c r="C33" s="9">
        <v>0</v>
      </c>
      <c r="D33" s="9"/>
      <c r="E33" s="9">
        <v>1001721912</v>
      </c>
      <c r="F33" s="9"/>
      <c r="G33" s="9">
        <v>0</v>
      </c>
      <c r="H33" s="9"/>
      <c r="I33" s="9">
        <f t="shared" si="0"/>
        <v>1001721912</v>
      </c>
      <c r="J33" s="9"/>
      <c r="K33" s="9">
        <v>0</v>
      </c>
      <c r="L33" s="9"/>
      <c r="M33" s="9">
        <v>5159458379</v>
      </c>
      <c r="N33" s="9"/>
      <c r="O33" s="9">
        <v>0</v>
      </c>
      <c r="P33" s="9"/>
      <c r="Q33" s="9">
        <f t="shared" si="1"/>
        <v>5159458379</v>
      </c>
    </row>
    <row r="34" spans="1:17" x14ac:dyDescent="0.55000000000000004">
      <c r="A34" s="1" t="s">
        <v>77</v>
      </c>
      <c r="C34" s="9">
        <v>0</v>
      </c>
      <c r="D34" s="9"/>
      <c r="E34" s="9">
        <v>356591940</v>
      </c>
      <c r="F34" s="9"/>
      <c r="G34" s="9">
        <v>0</v>
      </c>
      <c r="H34" s="9"/>
      <c r="I34" s="9">
        <f t="shared" si="0"/>
        <v>356591940</v>
      </c>
      <c r="J34" s="9"/>
      <c r="K34" s="9">
        <v>0</v>
      </c>
      <c r="L34" s="9"/>
      <c r="M34" s="9">
        <v>1998497231</v>
      </c>
      <c r="N34" s="9"/>
      <c r="O34" s="9">
        <v>0</v>
      </c>
      <c r="P34" s="9"/>
      <c r="Q34" s="9">
        <f t="shared" si="1"/>
        <v>1998497231</v>
      </c>
    </row>
    <row r="35" spans="1:17" x14ac:dyDescent="0.55000000000000004">
      <c r="A35" s="1" t="s">
        <v>37</v>
      </c>
      <c r="C35" s="9">
        <v>0</v>
      </c>
      <c r="D35" s="9"/>
      <c r="E35" s="9">
        <v>1694408025</v>
      </c>
      <c r="F35" s="9"/>
      <c r="G35" s="9">
        <v>0</v>
      </c>
      <c r="H35" s="9"/>
      <c r="I35" s="9">
        <f t="shared" si="0"/>
        <v>1694408025</v>
      </c>
      <c r="J35" s="9"/>
      <c r="K35" s="9">
        <v>0</v>
      </c>
      <c r="L35" s="9"/>
      <c r="M35" s="9">
        <v>6383380955</v>
      </c>
      <c r="N35" s="9"/>
      <c r="O35" s="9">
        <v>0</v>
      </c>
      <c r="P35" s="9"/>
      <c r="Q35" s="9">
        <f t="shared" si="1"/>
        <v>6383380955</v>
      </c>
    </row>
    <row r="36" spans="1:17" x14ac:dyDescent="0.55000000000000004">
      <c r="A36" s="1" t="s">
        <v>53</v>
      </c>
      <c r="C36" s="9">
        <v>0</v>
      </c>
      <c r="D36" s="9"/>
      <c r="E36" s="9">
        <v>241037072</v>
      </c>
      <c r="F36" s="9"/>
      <c r="G36" s="9">
        <v>0</v>
      </c>
      <c r="H36" s="9"/>
      <c r="I36" s="9">
        <f t="shared" si="0"/>
        <v>241037072</v>
      </c>
      <c r="J36" s="9"/>
      <c r="K36" s="9">
        <v>0</v>
      </c>
      <c r="L36" s="9"/>
      <c r="M36" s="9">
        <v>1194368242</v>
      </c>
      <c r="N36" s="9"/>
      <c r="O36" s="9">
        <v>0</v>
      </c>
      <c r="P36" s="9"/>
      <c r="Q36" s="9">
        <f t="shared" si="1"/>
        <v>1194368242</v>
      </c>
    </row>
    <row r="37" spans="1:17" x14ac:dyDescent="0.55000000000000004">
      <c r="A37" s="1" t="s">
        <v>59</v>
      </c>
      <c r="C37" s="9">
        <v>0</v>
      </c>
      <c r="D37" s="9"/>
      <c r="E37" s="9">
        <v>561875271</v>
      </c>
      <c r="F37" s="9"/>
      <c r="G37" s="9">
        <v>0</v>
      </c>
      <c r="H37" s="9"/>
      <c r="I37" s="9">
        <f t="shared" si="0"/>
        <v>561875271</v>
      </c>
      <c r="J37" s="9"/>
      <c r="K37" s="9">
        <v>0</v>
      </c>
      <c r="L37" s="9"/>
      <c r="M37" s="9">
        <v>2569495354</v>
      </c>
      <c r="N37" s="9"/>
      <c r="O37" s="9">
        <v>0</v>
      </c>
      <c r="P37" s="9"/>
      <c r="Q37" s="9">
        <f t="shared" si="1"/>
        <v>2569495354</v>
      </c>
    </row>
    <row r="38" spans="1:17" x14ac:dyDescent="0.55000000000000004">
      <c r="A38" s="1" t="s">
        <v>74</v>
      </c>
      <c r="C38" s="9">
        <v>0</v>
      </c>
      <c r="D38" s="9"/>
      <c r="E38" s="9">
        <v>882734976</v>
      </c>
      <c r="F38" s="9"/>
      <c r="G38" s="9">
        <v>0</v>
      </c>
      <c r="H38" s="9"/>
      <c r="I38" s="9">
        <f t="shared" si="0"/>
        <v>882734976</v>
      </c>
      <c r="J38" s="9"/>
      <c r="K38" s="9">
        <v>0</v>
      </c>
      <c r="L38" s="9"/>
      <c r="M38" s="9">
        <v>2089028018</v>
      </c>
      <c r="N38" s="9"/>
      <c r="O38" s="9">
        <v>0</v>
      </c>
      <c r="P38" s="9"/>
      <c r="Q38" s="9">
        <f t="shared" si="1"/>
        <v>2089028018</v>
      </c>
    </row>
    <row r="39" spans="1:17" ht="24.75" thickBot="1" x14ac:dyDescent="0.6">
      <c r="A39" s="1"/>
      <c r="C39" s="17">
        <f>SUM(C8:C38)</f>
        <v>24036835891</v>
      </c>
      <c r="D39" s="9"/>
      <c r="E39" s="17">
        <f>SUM(E8:E38)</f>
        <v>29903426200</v>
      </c>
      <c r="F39" s="9"/>
      <c r="G39" s="17">
        <f>SUM(G8:G38)</f>
        <v>5883192732</v>
      </c>
      <c r="H39" s="9"/>
      <c r="I39" s="17">
        <f>SUM(I8:I38)</f>
        <v>59823454823</v>
      </c>
      <c r="J39" s="9"/>
      <c r="K39" s="17">
        <f>SUM(K8:K38)</f>
        <v>111625153722</v>
      </c>
      <c r="L39" s="9"/>
      <c r="M39" s="17">
        <f>SUM(M8:M38)</f>
        <v>124436979639</v>
      </c>
      <c r="N39" s="9"/>
      <c r="O39" s="17">
        <f>SUM(O8:O38)</f>
        <v>26439104571</v>
      </c>
      <c r="P39" s="9"/>
      <c r="Q39" s="17">
        <f>SUM(Q8:Q38)</f>
        <v>262501237932</v>
      </c>
    </row>
    <row r="40" spans="1:17" ht="24.75" thickTop="1" x14ac:dyDescent="0.55000000000000004">
      <c r="A40" s="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x14ac:dyDescent="0.55000000000000004">
      <c r="B41" s="18">
        <f t="shared" ref="B41" si="2">B40-B39</f>
        <v>0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12" sqref="G12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19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 x14ac:dyDescent="0.55000000000000004">
      <c r="A3" s="19" t="s">
        <v>142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24.75" x14ac:dyDescent="0.55000000000000004">
      <c r="A6" s="21" t="s">
        <v>182</v>
      </c>
      <c r="B6" s="21" t="s">
        <v>182</v>
      </c>
      <c r="C6" s="21" t="s">
        <v>182</v>
      </c>
      <c r="E6" s="21" t="s">
        <v>144</v>
      </c>
      <c r="F6" s="21" t="s">
        <v>144</v>
      </c>
      <c r="G6" s="21" t="s">
        <v>144</v>
      </c>
      <c r="I6" s="21" t="s">
        <v>145</v>
      </c>
      <c r="J6" s="21" t="s">
        <v>145</v>
      </c>
      <c r="K6" s="21" t="s">
        <v>145</v>
      </c>
    </row>
    <row r="7" spans="1:11" ht="24.75" x14ac:dyDescent="0.55000000000000004">
      <c r="A7" s="21" t="s">
        <v>183</v>
      </c>
      <c r="C7" s="21" t="s">
        <v>126</v>
      </c>
      <c r="E7" s="21" t="s">
        <v>184</v>
      </c>
      <c r="G7" s="21" t="s">
        <v>185</v>
      </c>
      <c r="I7" s="21" t="s">
        <v>184</v>
      </c>
      <c r="K7" s="21" t="s">
        <v>185</v>
      </c>
    </row>
    <row r="8" spans="1:11" x14ac:dyDescent="0.55000000000000004">
      <c r="A8" s="1" t="s">
        <v>132</v>
      </c>
      <c r="C8" s="1" t="s">
        <v>133</v>
      </c>
      <c r="E8" s="2">
        <v>47771403</v>
      </c>
      <c r="G8" s="10">
        <f>E8/$E$10</f>
        <v>0.89531117362383172</v>
      </c>
      <c r="I8" s="2">
        <v>47771403</v>
      </c>
      <c r="K8" s="10">
        <f>I8/$I$10</f>
        <v>0.39883306225809978</v>
      </c>
    </row>
    <row r="9" spans="1:11" x14ac:dyDescent="0.55000000000000004">
      <c r="A9" s="1" t="s">
        <v>139</v>
      </c>
      <c r="C9" s="1" t="s">
        <v>140</v>
      </c>
      <c r="E9" s="2">
        <v>5585915</v>
      </c>
      <c r="G9" s="10">
        <f t="shared" ref="G9:G10" si="0">E9/$E$10</f>
        <v>0.1046888263761683</v>
      </c>
      <c r="I9" s="2">
        <v>72006538</v>
      </c>
      <c r="K9" s="10">
        <f>I9/$I$10</f>
        <v>0.60116693774190022</v>
      </c>
    </row>
    <row r="10" spans="1:11" ht="24.75" thickBot="1" x14ac:dyDescent="0.6">
      <c r="E10" s="8">
        <f>SUM(E8:E9)</f>
        <v>53357318</v>
      </c>
      <c r="G10" s="11">
        <f t="shared" si="0"/>
        <v>1</v>
      </c>
      <c r="I10" s="8">
        <f>SUM(I8:I9)</f>
        <v>119777941</v>
      </c>
      <c r="K10" s="13">
        <f>SUM(K8:K9)</f>
        <v>1</v>
      </c>
    </row>
    <row r="11" spans="1:11" ht="24.75" thickTop="1" x14ac:dyDescent="0.55000000000000004">
      <c r="E11" s="2"/>
      <c r="I11" s="2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1" sqref="C11"/>
    </sheetView>
  </sheetViews>
  <sheetFormatPr defaultRowHeight="24" x14ac:dyDescent="0.55000000000000004"/>
  <cols>
    <col min="1" max="1" width="28.28515625" style="3" bestFit="1" customWidth="1"/>
    <col min="2" max="2" width="1" style="3" customWidth="1"/>
    <col min="3" max="3" width="15.140625" style="3" customWidth="1"/>
    <col min="4" max="4" width="1" style="3" customWidth="1"/>
    <col min="5" max="5" width="21.5703125" style="3" customWidth="1"/>
    <col min="6" max="6" width="1" style="3" customWidth="1"/>
    <col min="7" max="7" width="9.140625" style="3" customWidth="1"/>
    <col min="8" max="16384" width="9.140625" style="3"/>
  </cols>
  <sheetData>
    <row r="2" spans="1:5" ht="24.75" x14ac:dyDescent="0.55000000000000004">
      <c r="A2" s="19" t="s">
        <v>0</v>
      </c>
      <c r="B2" s="19"/>
      <c r="C2" s="19"/>
      <c r="D2" s="19"/>
      <c r="E2" s="19"/>
    </row>
    <row r="3" spans="1:5" ht="24.75" x14ac:dyDescent="0.55000000000000004">
      <c r="A3" s="19" t="s">
        <v>142</v>
      </c>
      <c r="B3" s="19"/>
      <c r="C3" s="19"/>
      <c r="D3" s="19"/>
      <c r="E3" s="19"/>
    </row>
    <row r="4" spans="1:5" ht="24.75" x14ac:dyDescent="0.55000000000000004">
      <c r="A4" s="19" t="s">
        <v>2</v>
      </c>
      <c r="B4" s="19"/>
      <c r="C4" s="19"/>
      <c r="D4" s="19"/>
      <c r="E4" s="19"/>
    </row>
    <row r="5" spans="1:5" ht="24.75" x14ac:dyDescent="0.55000000000000004">
      <c r="C5" s="20" t="s">
        <v>144</v>
      </c>
      <c r="E5" s="6" t="s">
        <v>195</v>
      </c>
    </row>
    <row r="6" spans="1:5" ht="24.75" x14ac:dyDescent="0.55000000000000004">
      <c r="A6" s="20" t="s">
        <v>186</v>
      </c>
      <c r="C6" s="21"/>
      <c r="E6" s="21" t="s">
        <v>196</v>
      </c>
    </row>
    <row r="7" spans="1:5" ht="24.75" x14ac:dyDescent="0.55000000000000004">
      <c r="A7" s="21" t="s">
        <v>186</v>
      </c>
      <c r="C7" s="21" t="s">
        <v>129</v>
      </c>
      <c r="E7" s="21" t="s">
        <v>129</v>
      </c>
    </row>
    <row r="8" spans="1:5" x14ac:dyDescent="0.55000000000000004">
      <c r="A8" s="1" t="s">
        <v>194</v>
      </c>
      <c r="C8" s="2">
        <v>302833</v>
      </c>
      <c r="D8" s="1"/>
      <c r="E8" s="2">
        <v>3250765</v>
      </c>
    </row>
    <row r="9" spans="1:5" x14ac:dyDescent="0.55000000000000004">
      <c r="A9" s="1" t="s">
        <v>187</v>
      </c>
      <c r="C9" s="2">
        <v>0</v>
      </c>
      <c r="D9" s="1"/>
      <c r="E9" s="2">
        <v>1507153</v>
      </c>
    </row>
    <row r="10" spans="1:5" ht="25.5" thickBot="1" x14ac:dyDescent="0.65">
      <c r="A10" s="4" t="s">
        <v>151</v>
      </c>
      <c r="C10" s="8">
        <f>SUM(C8:C9)</f>
        <v>302833</v>
      </c>
      <c r="D10" s="2">
        <f t="shared" ref="D10" si="0">SUM(D8:D9)</f>
        <v>0</v>
      </c>
      <c r="E10" s="8">
        <f>SUM(E8:E9)</f>
        <v>4757918</v>
      </c>
    </row>
    <row r="11" spans="1:5" ht="24.75" thickTop="1" x14ac:dyDescent="0.55000000000000004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4"/>
  <sheetViews>
    <sheetView rightToLeft="1" workbookViewId="0">
      <selection activeCell="A21" sqref="A21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8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4.7109375" style="1" bestFit="1" customWidth="1"/>
    <col min="16" max="16" width="1" style="1" customWidth="1"/>
    <col min="17" max="17" width="11.42578125" style="1" bestFit="1" customWidth="1"/>
    <col min="18" max="18" width="1.85546875" style="1" customWidth="1"/>
    <col min="19" max="19" width="13.8554687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5" ht="24.75" x14ac:dyDescent="0.55000000000000004">
      <c r="A6" s="20" t="s">
        <v>3</v>
      </c>
      <c r="C6" s="21" t="s">
        <v>191</v>
      </c>
      <c r="D6" s="21" t="s">
        <v>4</v>
      </c>
      <c r="E6" s="21" t="s">
        <v>4</v>
      </c>
      <c r="F6" s="21" t="s">
        <v>4</v>
      </c>
      <c r="G6" s="21" t="s">
        <v>4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  <c r="T6" s="21" t="s">
        <v>6</v>
      </c>
      <c r="U6" s="21" t="s">
        <v>6</v>
      </c>
      <c r="V6" s="21" t="s">
        <v>6</v>
      </c>
      <c r="W6" s="21" t="s">
        <v>6</v>
      </c>
      <c r="X6" s="21" t="s">
        <v>6</v>
      </c>
      <c r="Y6" s="21" t="s">
        <v>6</v>
      </c>
    </row>
    <row r="7" spans="1:25" ht="24.75" x14ac:dyDescent="0.55000000000000004">
      <c r="A7" s="20" t="s">
        <v>3</v>
      </c>
      <c r="C7" s="20" t="s">
        <v>7</v>
      </c>
      <c r="E7" s="20" t="s">
        <v>8</v>
      </c>
      <c r="G7" s="20" t="s">
        <v>9</v>
      </c>
      <c r="I7" s="21" t="s">
        <v>10</v>
      </c>
      <c r="J7" s="21" t="s">
        <v>10</v>
      </c>
      <c r="K7" s="21" t="s">
        <v>10</v>
      </c>
      <c r="M7" s="21" t="s">
        <v>11</v>
      </c>
      <c r="N7" s="21" t="s">
        <v>11</v>
      </c>
      <c r="O7" s="21" t="s">
        <v>11</v>
      </c>
      <c r="Q7" s="20" t="s">
        <v>7</v>
      </c>
      <c r="S7" s="20" t="s">
        <v>12</v>
      </c>
      <c r="U7" s="20" t="s">
        <v>8</v>
      </c>
      <c r="W7" s="20" t="s">
        <v>9</v>
      </c>
      <c r="Y7" s="20" t="s">
        <v>13</v>
      </c>
    </row>
    <row r="8" spans="1:25" ht="24.75" x14ac:dyDescent="0.55000000000000004">
      <c r="A8" s="21" t="s">
        <v>3</v>
      </c>
      <c r="C8" s="21" t="s">
        <v>7</v>
      </c>
      <c r="E8" s="21" t="s">
        <v>8</v>
      </c>
      <c r="G8" s="21" t="s">
        <v>9</v>
      </c>
      <c r="I8" s="21" t="s">
        <v>7</v>
      </c>
      <c r="K8" s="21" t="s">
        <v>8</v>
      </c>
      <c r="M8" s="21" t="s">
        <v>7</v>
      </c>
      <c r="O8" s="21" t="s">
        <v>14</v>
      </c>
      <c r="Q8" s="21" t="s">
        <v>7</v>
      </c>
      <c r="S8" s="21" t="s">
        <v>12</v>
      </c>
      <c r="U8" s="21" t="s">
        <v>8</v>
      </c>
      <c r="W8" s="21" t="s">
        <v>9</v>
      </c>
      <c r="Y8" s="21" t="s">
        <v>13</v>
      </c>
    </row>
    <row r="9" spans="1:25" x14ac:dyDescent="0.55000000000000004">
      <c r="A9" s="1" t="s">
        <v>15</v>
      </c>
      <c r="C9" s="9">
        <v>1500000</v>
      </c>
      <c r="D9" s="9"/>
      <c r="E9" s="9">
        <v>49562587298</v>
      </c>
      <c r="F9" s="9"/>
      <c r="G9" s="9">
        <v>57078351000</v>
      </c>
      <c r="H9" s="9"/>
      <c r="I9" s="9">
        <v>0</v>
      </c>
      <c r="J9" s="9"/>
      <c r="K9" s="9">
        <v>0</v>
      </c>
      <c r="L9" s="9"/>
      <c r="M9" s="9">
        <v>0</v>
      </c>
      <c r="N9" s="9"/>
      <c r="O9" s="9">
        <v>0</v>
      </c>
      <c r="P9" s="9"/>
      <c r="Q9" s="9">
        <v>1500000</v>
      </c>
      <c r="R9" s="9"/>
      <c r="S9" s="9">
        <v>39600</v>
      </c>
      <c r="T9" s="9"/>
      <c r="U9" s="9">
        <v>49562587298</v>
      </c>
      <c r="V9" s="9"/>
      <c r="W9" s="9">
        <v>59046570000</v>
      </c>
      <c r="X9" s="9"/>
      <c r="Y9" s="10">
        <v>1.5110883847915403E-2</v>
      </c>
    </row>
    <row r="10" spans="1:25" x14ac:dyDescent="0.55000000000000004">
      <c r="A10" s="1" t="s">
        <v>16</v>
      </c>
      <c r="C10" s="9">
        <v>300000</v>
      </c>
      <c r="D10" s="9"/>
      <c r="E10" s="9">
        <v>22931359016</v>
      </c>
      <c r="F10" s="9"/>
      <c r="G10" s="9">
        <v>24676993035</v>
      </c>
      <c r="H10" s="9"/>
      <c r="I10" s="9">
        <v>0</v>
      </c>
      <c r="J10" s="9"/>
      <c r="K10" s="9">
        <v>0</v>
      </c>
      <c r="L10" s="9"/>
      <c r="M10" s="9">
        <v>0</v>
      </c>
      <c r="N10" s="9"/>
      <c r="O10" s="9">
        <v>0</v>
      </c>
      <c r="P10" s="9"/>
      <c r="Q10" s="9">
        <v>300000</v>
      </c>
      <c r="R10" s="9"/>
      <c r="S10" s="9">
        <v>89676</v>
      </c>
      <c r="T10" s="9"/>
      <c r="U10" s="9">
        <v>22931359016</v>
      </c>
      <c r="V10" s="9"/>
      <c r="W10" s="9">
        <v>26742728340</v>
      </c>
      <c r="X10" s="9"/>
      <c r="Y10" s="10">
        <v>6.8438566663922311E-3</v>
      </c>
    </row>
    <row r="11" spans="1:25" x14ac:dyDescent="0.55000000000000004">
      <c r="A11" s="1" t="s">
        <v>17</v>
      </c>
      <c r="C11" s="9">
        <v>6676</v>
      </c>
      <c r="D11" s="9"/>
      <c r="E11" s="9">
        <v>52400727</v>
      </c>
      <c r="F11" s="9"/>
      <c r="G11" s="9">
        <v>106724619.57960001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0</v>
      </c>
      <c r="P11" s="9"/>
      <c r="Q11" s="9">
        <v>6676</v>
      </c>
      <c r="R11" s="9"/>
      <c r="S11" s="9">
        <v>14778</v>
      </c>
      <c r="T11" s="9"/>
      <c r="U11" s="9">
        <v>52400857</v>
      </c>
      <c r="V11" s="9"/>
      <c r="W11" s="9">
        <v>98070913.328400001</v>
      </c>
      <c r="X11" s="9"/>
      <c r="Y11" s="10">
        <v>2.5097786038451193E-5</v>
      </c>
    </row>
    <row r="12" spans="1:25" x14ac:dyDescent="0.55000000000000004">
      <c r="A12" s="1" t="s">
        <v>18</v>
      </c>
      <c r="C12" s="9">
        <v>175410</v>
      </c>
      <c r="D12" s="9"/>
      <c r="E12" s="9">
        <v>821765444</v>
      </c>
      <c r="F12" s="9"/>
      <c r="G12" s="9">
        <v>1235908408.8239999</v>
      </c>
      <c r="H12" s="9"/>
      <c r="I12" s="9">
        <v>0</v>
      </c>
      <c r="J12" s="9"/>
      <c r="K12" s="9">
        <v>0</v>
      </c>
      <c r="L12" s="9"/>
      <c r="M12" s="9">
        <v>0</v>
      </c>
      <c r="N12" s="9"/>
      <c r="O12" s="9">
        <v>0</v>
      </c>
      <c r="P12" s="9"/>
      <c r="Q12" s="9">
        <v>175410</v>
      </c>
      <c r="R12" s="9"/>
      <c r="S12" s="9">
        <v>8917</v>
      </c>
      <c r="T12" s="9"/>
      <c r="U12" s="9">
        <v>821765444</v>
      </c>
      <c r="V12" s="9"/>
      <c r="W12" s="9">
        <v>1554824390.7284999</v>
      </c>
      <c r="X12" s="9"/>
      <c r="Y12" s="10">
        <v>3.9790238064978535E-4</v>
      </c>
    </row>
    <row r="13" spans="1:25" x14ac:dyDescent="0.55000000000000004">
      <c r="A13" s="1" t="s">
        <v>19</v>
      </c>
      <c r="C13" s="9">
        <v>4500000</v>
      </c>
      <c r="D13" s="9"/>
      <c r="E13" s="9">
        <v>48175656638</v>
      </c>
      <c r="F13" s="9"/>
      <c r="G13" s="9">
        <v>48400294500</v>
      </c>
      <c r="H13" s="9"/>
      <c r="I13" s="9">
        <v>0</v>
      </c>
      <c r="J13" s="9"/>
      <c r="K13" s="9">
        <v>0</v>
      </c>
      <c r="L13" s="9"/>
      <c r="M13" s="9">
        <v>0</v>
      </c>
      <c r="N13" s="9"/>
      <c r="O13" s="9">
        <v>0</v>
      </c>
      <c r="P13" s="9"/>
      <c r="Q13" s="9">
        <v>4500000</v>
      </c>
      <c r="R13" s="9"/>
      <c r="S13" s="9">
        <v>12930</v>
      </c>
      <c r="T13" s="9"/>
      <c r="U13" s="9">
        <v>48175656638</v>
      </c>
      <c r="V13" s="9"/>
      <c r="W13" s="9">
        <v>57838799250</v>
      </c>
      <c r="X13" s="9"/>
      <c r="Y13" s="10">
        <v>1.4801797587389861E-2</v>
      </c>
    </row>
    <row r="14" spans="1:25" x14ac:dyDescent="0.55000000000000004">
      <c r="A14" s="1" t="s">
        <v>20</v>
      </c>
      <c r="C14" s="9">
        <v>36507</v>
      </c>
      <c r="D14" s="9"/>
      <c r="E14" s="9">
        <v>1094399309</v>
      </c>
      <c r="F14" s="9"/>
      <c r="G14" s="9">
        <v>1401874330.8104999</v>
      </c>
      <c r="H14" s="9"/>
      <c r="I14" s="9">
        <v>0</v>
      </c>
      <c r="J14" s="9"/>
      <c r="K14" s="9">
        <v>0</v>
      </c>
      <c r="L14" s="9"/>
      <c r="M14" s="9">
        <v>0</v>
      </c>
      <c r="N14" s="9"/>
      <c r="O14" s="9">
        <v>0</v>
      </c>
      <c r="P14" s="9"/>
      <c r="Q14" s="9">
        <v>36507</v>
      </c>
      <c r="R14" s="9"/>
      <c r="S14" s="9">
        <v>39440</v>
      </c>
      <c r="T14" s="9"/>
      <c r="U14" s="9">
        <v>1094435816</v>
      </c>
      <c r="V14" s="9"/>
      <c r="W14" s="9">
        <v>1431269055.3239999</v>
      </c>
      <c r="X14" s="9"/>
      <c r="Y14" s="10">
        <v>3.6628275698514861E-4</v>
      </c>
    </row>
    <row r="15" spans="1:25" x14ac:dyDescent="0.55000000000000004">
      <c r="A15" s="1" t="s">
        <v>21</v>
      </c>
      <c r="C15" s="9">
        <v>2300000</v>
      </c>
      <c r="D15" s="9"/>
      <c r="E15" s="9">
        <v>33199643071</v>
      </c>
      <c r="F15" s="9"/>
      <c r="G15" s="9">
        <v>34912030050</v>
      </c>
      <c r="H15" s="9"/>
      <c r="I15" s="9">
        <v>0</v>
      </c>
      <c r="J15" s="9"/>
      <c r="K15" s="9">
        <v>0</v>
      </c>
      <c r="L15" s="9"/>
      <c r="M15" s="9">
        <v>0</v>
      </c>
      <c r="N15" s="9"/>
      <c r="O15" s="9">
        <v>0</v>
      </c>
      <c r="P15" s="9"/>
      <c r="Q15" s="9">
        <v>2300000</v>
      </c>
      <c r="R15" s="9"/>
      <c r="S15" s="9">
        <v>15260</v>
      </c>
      <c r="T15" s="9"/>
      <c r="U15" s="9">
        <v>33199643071</v>
      </c>
      <c r="V15" s="9"/>
      <c r="W15" s="9">
        <v>34889166900</v>
      </c>
      <c r="X15" s="9"/>
      <c r="Y15" s="10">
        <v>8.9286498534366099E-3</v>
      </c>
    </row>
    <row r="16" spans="1:25" x14ac:dyDescent="0.55000000000000004">
      <c r="A16" s="1" t="s">
        <v>22</v>
      </c>
      <c r="C16" s="9">
        <v>5023445</v>
      </c>
      <c r="D16" s="9"/>
      <c r="E16" s="9">
        <v>45709248023</v>
      </c>
      <c r="F16" s="9"/>
      <c r="G16" s="9">
        <v>50335039462.68</v>
      </c>
      <c r="H16" s="9"/>
      <c r="I16" s="9">
        <v>0</v>
      </c>
      <c r="J16" s="9"/>
      <c r="K16" s="9">
        <v>0</v>
      </c>
      <c r="L16" s="9"/>
      <c r="M16" s="9">
        <v>-1</v>
      </c>
      <c r="N16" s="9"/>
      <c r="O16" s="9">
        <v>1</v>
      </c>
      <c r="P16" s="9"/>
      <c r="Q16" s="9">
        <v>5023444</v>
      </c>
      <c r="R16" s="9"/>
      <c r="S16" s="9">
        <v>10490</v>
      </c>
      <c r="T16" s="9"/>
      <c r="U16" s="9">
        <v>45709238924</v>
      </c>
      <c r="V16" s="9"/>
      <c r="W16" s="9">
        <v>52382386789</v>
      </c>
      <c r="X16" s="9"/>
      <c r="Y16" s="10">
        <v>1.340542155921421E-2</v>
      </c>
    </row>
    <row r="17" spans="1:25" x14ac:dyDescent="0.55000000000000004">
      <c r="A17" s="1" t="s">
        <v>23</v>
      </c>
      <c r="C17" s="9">
        <v>228168</v>
      </c>
      <c r="D17" s="9"/>
      <c r="E17" s="9">
        <v>682855420</v>
      </c>
      <c r="F17" s="9"/>
      <c r="G17" s="9">
        <v>772289413.36199999</v>
      </c>
      <c r="H17" s="9"/>
      <c r="I17" s="9">
        <v>0</v>
      </c>
      <c r="J17" s="9"/>
      <c r="K17" s="9">
        <v>0</v>
      </c>
      <c r="L17" s="9"/>
      <c r="M17" s="9">
        <v>-228168</v>
      </c>
      <c r="N17" s="9"/>
      <c r="O17" s="9">
        <v>984357141</v>
      </c>
      <c r="P17" s="9"/>
      <c r="Q17" s="9">
        <v>0</v>
      </c>
      <c r="R17" s="9"/>
      <c r="S17" s="9">
        <v>0</v>
      </c>
      <c r="T17" s="9"/>
      <c r="U17" s="9">
        <v>0</v>
      </c>
      <c r="V17" s="9"/>
      <c r="W17" s="9">
        <v>0</v>
      </c>
      <c r="X17" s="9"/>
      <c r="Y17" s="10">
        <v>0</v>
      </c>
    </row>
    <row r="18" spans="1:25" x14ac:dyDescent="0.55000000000000004">
      <c r="A18" s="1" t="s">
        <v>24</v>
      </c>
      <c r="C18" s="9">
        <v>6710</v>
      </c>
      <c r="D18" s="9"/>
      <c r="E18" s="9">
        <v>41498735</v>
      </c>
      <c r="F18" s="9"/>
      <c r="G18" s="9">
        <v>102092175.603</v>
      </c>
      <c r="H18" s="9"/>
      <c r="I18" s="9">
        <v>0</v>
      </c>
      <c r="J18" s="9"/>
      <c r="K18" s="9">
        <v>0</v>
      </c>
      <c r="L18" s="9"/>
      <c r="M18" s="9">
        <v>0</v>
      </c>
      <c r="N18" s="9"/>
      <c r="O18" s="9">
        <v>0</v>
      </c>
      <c r="P18" s="9"/>
      <c r="Q18" s="9">
        <v>6710</v>
      </c>
      <c r="R18" s="9"/>
      <c r="S18" s="9">
        <v>14888</v>
      </c>
      <c r="T18" s="9"/>
      <c r="U18" s="9">
        <v>41498735</v>
      </c>
      <c r="V18" s="9"/>
      <c r="W18" s="9">
        <v>99304084.044</v>
      </c>
      <c r="X18" s="9"/>
      <c r="Y18" s="10">
        <v>2.5413372522951179E-5</v>
      </c>
    </row>
    <row r="19" spans="1:25" x14ac:dyDescent="0.55000000000000004">
      <c r="A19" s="1" t="s">
        <v>25</v>
      </c>
      <c r="C19" s="9">
        <v>38028</v>
      </c>
      <c r="D19" s="9"/>
      <c r="E19" s="9">
        <v>83739235</v>
      </c>
      <c r="F19" s="9"/>
      <c r="G19" s="9">
        <v>119302270.61040001</v>
      </c>
      <c r="H19" s="9"/>
      <c r="I19" s="9">
        <v>0</v>
      </c>
      <c r="J19" s="9"/>
      <c r="K19" s="9">
        <v>0</v>
      </c>
      <c r="L19" s="9"/>
      <c r="M19" s="9">
        <v>-38028</v>
      </c>
      <c r="N19" s="9"/>
      <c r="O19" s="9">
        <v>143646591</v>
      </c>
      <c r="P19" s="9"/>
      <c r="Q19" s="9">
        <v>0</v>
      </c>
      <c r="R19" s="9"/>
      <c r="S19" s="9">
        <v>0</v>
      </c>
      <c r="T19" s="9"/>
      <c r="U19" s="9">
        <v>0</v>
      </c>
      <c r="V19" s="9"/>
      <c r="W19" s="9">
        <v>0</v>
      </c>
      <c r="X19" s="9"/>
      <c r="Y19" s="10">
        <v>0</v>
      </c>
    </row>
    <row r="20" spans="1:25" x14ac:dyDescent="0.55000000000000004">
      <c r="A20" s="1" t="s">
        <v>26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v>23043</v>
      </c>
      <c r="J20" s="9"/>
      <c r="K20" s="9">
        <v>484352060</v>
      </c>
      <c r="L20" s="9"/>
      <c r="M20" s="9">
        <v>0</v>
      </c>
      <c r="N20" s="9"/>
      <c r="O20" s="9">
        <v>0</v>
      </c>
      <c r="P20" s="9"/>
      <c r="Q20" s="9">
        <v>23043</v>
      </c>
      <c r="R20" s="9"/>
      <c r="S20" s="9">
        <v>18000</v>
      </c>
      <c r="T20" s="9"/>
      <c r="U20" s="9">
        <v>484352060</v>
      </c>
      <c r="V20" s="9"/>
      <c r="W20" s="9">
        <v>412306094.69999999</v>
      </c>
      <c r="X20" s="9"/>
      <c r="Y20" s="10">
        <v>1.0551518075985292E-4</v>
      </c>
    </row>
    <row r="21" spans="1:25" x14ac:dyDescent="0.55000000000000004">
      <c r="A21" s="1" t="s">
        <v>27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v>1910</v>
      </c>
      <c r="J21" s="9"/>
      <c r="K21" s="9">
        <v>62131362</v>
      </c>
      <c r="L21" s="9"/>
      <c r="M21" s="9">
        <v>-1910</v>
      </c>
      <c r="N21" s="9"/>
      <c r="O21" s="9">
        <v>129259108</v>
      </c>
      <c r="P21" s="9"/>
      <c r="Q21" s="9">
        <v>0</v>
      </c>
      <c r="R21" s="9"/>
      <c r="S21" s="9">
        <v>0</v>
      </c>
      <c r="T21" s="9"/>
      <c r="U21" s="9">
        <v>0</v>
      </c>
      <c r="V21" s="9"/>
      <c r="W21" s="9">
        <v>0</v>
      </c>
      <c r="X21" s="9"/>
      <c r="Y21" s="10">
        <v>0</v>
      </c>
    </row>
    <row r="22" spans="1:25" ht="24.75" thickBot="1" x14ac:dyDescent="0.6">
      <c r="E22" s="8">
        <f>SUM(E9:E21)</f>
        <v>202355152916</v>
      </c>
      <c r="G22" s="8">
        <f>SUM(G9:G21)</f>
        <v>219140899266.46951</v>
      </c>
      <c r="K22" s="8">
        <f>SUM(K9:K21)</f>
        <v>546483422</v>
      </c>
      <c r="O22" s="8">
        <f>SUM(O9:O21)</f>
        <v>1257262841</v>
      </c>
      <c r="U22" s="8">
        <f>SUM(U9:U21)</f>
        <v>202072937859</v>
      </c>
      <c r="W22" s="8">
        <f>SUM(W9:W21)</f>
        <v>234495425817.12491</v>
      </c>
      <c r="Y22" s="11">
        <f>SUM(Y9:Y21)</f>
        <v>6.0010820991304503E-2</v>
      </c>
    </row>
    <row r="23" spans="1:25" ht="24.75" thickTop="1" x14ac:dyDescent="0.55000000000000004">
      <c r="G23" s="2"/>
    </row>
    <row r="24" spans="1:25" x14ac:dyDescent="0.55000000000000004">
      <c r="W24" s="2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9"/>
  <sheetViews>
    <sheetView rightToLeft="1" topLeftCell="I28" workbookViewId="0">
      <selection activeCell="S40" sqref="S40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.5703125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7" ht="24.75" x14ac:dyDescent="0.55000000000000004">
      <c r="A6" s="21" t="s">
        <v>29</v>
      </c>
      <c r="B6" s="21" t="s">
        <v>29</v>
      </c>
      <c r="C6" s="21" t="s">
        <v>29</v>
      </c>
      <c r="D6" s="21" t="s">
        <v>29</v>
      </c>
      <c r="E6" s="21" t="s">
        <v>29</v>
      </c>
      <c r="F6" s="21" t="s">
        <v>29</v>
      </c>
      <c r="G6" s="21" t="s">
        <v>29</v>
      </c>
      <c r="H6" s="21" t="s">
        <v>29</v>
      </c>
      <c r="I6" s="21" t="s">
        <v>29</v>
      </c>
      <c r="J6" s="21" t="s">
        <v>29</v>
      </c>
      <c r="K6" s="21" t="s">
        <v>29</v>
      </c>
      <c r="L6" s="21" t="s">
        <v>29</v>
      </c>
      <c r="M6" s="21" t="s">
        <v>29</v>
      </c>
      <c r="O6" s="21" t="s">
        <v>191</v>
      </c>
      <c r="P6" s="21" t="s">
        <v>4</v>
      </c>
      <c r="Q6" s="21" t="s">
        <v>4</v>
      </c>
      <c r="R6" s="21" t="s">
        <v>4</v>
      </c>
      <c r="S6" s="21" t="s">
        <v>4</v>
      </c>
      <c r="U6" s="21" t="s">
        <v>5</v>
      </c>
      <c r="V6" s="21" t="s">
        <v>5</v>
      </c>
      <c r="W6" s="21" t="s">
        <v>5</v>
      </c>
      <c r="X6" s="21" t="s">
        <v>5</v>
      </c>
      <c r="Y6" s="21" t="s">
        <v>5</v>
      </c>
      <c r="Z6" s="21" t="s">
        <v>5</v>
      </c>
      <c r="AA6" s="21" t="s">
        <v>5</v>
      </c>
      <c r="AC6" s="21" t="s">
        <v>6</v>
      </c>
      <c r="AD6" s="21" t="s">
        <v>6</v>
      </c>
      <c r="AE6" s="21" t="s">
        <v>6</v>
      </c>
      <c r="AF6" s="21" t="s">
        <v>6</v>
      </c>
      <c r="AG6" s="21" t="s">
        <v>6</v>
      </c>
      <c r="AH6" s="21" t="s">
        <v>6</v>
      </c>
      <c r="AI6" s="21" t="s">
        <v>6</v>
      </c>
      <c r="AJ6" s="21" t="s">
        <v>6</v>
      </c>
      <c r="AK6" s="21" t="s">
        <v>6</v>
      </c>
    </row>
    <row r="7" spans="1:37" ht="24.75" x14ac:dyDescent="0.55000000000000004">
      <c r="A7" s="20" t="s">
        <v>30</v>
      </c>
      <c r="C7" s="20" t="s">
        <v>31</v>
      </c>
      <c r="E7" s="20" t="s">
        <v>32</v>
      </c>
      <c r="G7" s="20" t="s">
        <v>33</v>
      </c>
      <c r="I7" s="20" t="s">
        <v>34</v>
      </c>
      <c r="K7" s="20" t="s">
        <v>35</v>
      </c>
      <c r="M7" s="20" t="s">
        <v>28</v>
      </c>
      <c r="O7" s="20" t="s">
        <v>7</v>
      </c>
      <c r="Q7" s="20" t="s">
        <v>8</v>
      </c>
      <c r="S7" s="20" t="s">
        <v>9</v>
      </c>
      <c r="U7" s="21" t="s">
        <v>10</v>
      </c>
      <c r="V7" s="21" t="s">
        <v>10</v>
      </c>
      <c r="W7" s="21" t="s">
        <v>10</v>
      </c>
      <c r="Y7" s="21" t="s">
        <v>11</v>
      </c>
      <c r="Z7" s="21" t="s">
        <v>11</v>
      </c>
      <c r="AA7" s="21" t="s">
        <v>11</v>
      </c>
      <c r="AC7" s="20" t="s">
        <v>7</v>
      </c>
      <c r="AE7" s="20" t="s">
        <v>36</v>
      </c>
      <c r="AG7" s="20" t="s">
        <v>8</v>
      </c>
      <c r="AI7" s="20" t="s">
        <v>9</v>
      </c>
      <c r="AK7" s="20" t="s">
        <v>13</v>
      </c>
    </row>
    <row r="8" spans="1:37" ht="24.75" x14ac:dyDescent="0.55000000000000004">
      <c r="A8" s="21" t="s">
        <v>30</v>
      </c>
      <c r="C8" s="21" t="s">
        <v>31</v>
      </c>
      <c r="E8" s="21" t="s">
        <v>32</v>
      </c>
      <c r="G8" s="21" t="s">
        <v>33</v>
      </c>
      <c r="I8" s="21" t="s">
        <v>34</v>
      </c>
      <c r="K8" s="21" t="s">
        <v>35</v>
      </c>
      <c r="M8" s="21" t="s">
        <v>28</v>
      </c>
      <c r="O8" s="21" t="s">
        <v>7</v>
      </c>
      <c r="Q8" s="21" t="s">
        <v>8</v>
      </c>
      <c r="S8" s="21" t="s">
        <v>9</v>
      </c>
      <c r="U8" s="21" t="s">
        <v>7</v>
      </c>
      <c r="W8" s="21" t="s">
        <v>8</v>
      </c>
      <c r="Y8" s="21" t="s">
        <v>7</v>
      </c>
      <c r="AA8" s="21" t="s">
        <v>14</v>
      </c>
      <c r="AC8" s="21" t="s">
        <v>7</v>
      </c>
      <c r="AE8" s="21" t="s">
        <v>36</v>
      </c>
      <c r="AG8" s="21" t="s">
        <v>8</v>
      </c>
      <c r="AI8" s="21" t="s">
        <v>9</v>
      </c>
      <c r="AK8" s="21" t="s">
        <v>13</v>
      </c>
    </row>
    <row r="9" spans="1:37" x14ac:dyDescent="0.55000000000000004">
      <c r="A9" s="1" t="s">
        <v>37</v>
      </c>
      <c r="C9" s="1" t="s">
        <v>38</v>
      </c>
      <c r="E9" s="1" t="s">
        <v>38</v>
      </c>
      <c r="G9" s="1" t="s">
        <v>39</v>
      </c>
      <c r="I9" s="1" t="s">
        <v>40</v>
      </c>
      <c r="K9" s="2">
        <v>0</v>
      </c>
      <c r="M9" s="2">
        <v>0</v>
      </c>
      <c r="O9" s="2">
        <v>97836</v>
      </c>
      <c r="Q9" s="2">
        <v>80063087649</v>
      </c>
      <c r="S9" s="2">
        <v>88034484137</v>
      </c>
      <c r="U9" s="2">
        <v>0</v>
      </c>
      <c r="W9" s="2">
        <v>0</v>
      </c>
      <c r="Y9" s="2">
        <v>0</v>
      </c>
      <c r="AA9" s="2">
        <v>0</v>
      </c>
      <c r="AC9" s="2">
        <v>97836</v>
      </c>
      <c r="AD9" s="2"/>
      <c r="AE9" s="2">
        <v>917302</v>
      </c>
      <c r="AG9" s="2">
        <v>80063087649</v>
      </c>
      <c r="AI9" s="2">
        <v>89728892162</v>
      </c>
      <c r="AK9" s="10">
        <v>2.2962940392000905E-2</v>
      </c>
    </row>
    <row r="10" spans="1:37" x14ac:dyDescent="0.55000000000000004">
      <c r="A10" s="1" t="s">
        <v>41</v>
      </c>
      <c r="C10" s="1" t="s">
        <v>38</v>
      </c>
      <c r="E10" s="1" t="s">
        <v>38</v>
      </c>
      <c r="G10" s="1" t="s">
        <v>42</v>
      </c>
      <c r="I10" s="1" t="s">
        <v>43</v>
      </c>
      <c r="K10" s="2">
        <v>0</v>
      </c>
      <c r="M10" s="2">
        <v>0</v>
      </c>
      <c r="O10" s="2">
        <v>121884</v>
      </c>
      <c r="Q10" s="2">
        <v>103119384298</v>
      </c>
      <c r="S10" s="2">
        <v>109733480217</v>
      </c>
      <c r="U10" s="2">
        <v>0</v>
      </c>
      <c r="W10" s="2">
        <v>0</v>
      </c>
      <c r="Y10" s="2">
        <v>0</v>
      </c>
      <c r="AA10" s="2">
        <v>0</v>
      </c>
      <c r="AC10" s="2">
        <v>121884</v>
      </c>
      <c r="AD10" s="2"/>
      <c r="AE10" s="2">
        <v>912511</v>
      </c>
      <c r="AG10" s="2">
        <v>103119384298</v>
      </c>
      <c r="AI10" s="2">
        <v>111200332010</v>
      </c>
      <c r="AK10" s="10">
        <v>2.8457796970302242E-2</v>
      </c>
    </row>
    <row r="11" spans="1:37" x14ac:dyDescent="0.55000000000000004">
      <c r="A11" s="1" t="s">
        <v>44</v>
      </c>
      <c r="C11" s="1" t="s">
        <v>38</v>
      </c>
      <c r="E11" s="1" t="s">
        <v>38</v>
      </c>
      <c r="G11" s="1" t="s">
        <v>45</v>
      </c>
      <c r="I11" s="1" t="s">
        <v>46</v>
      </c>
      <c r="K11" s="2">
        <v>0</v>
      </c>
      <c r="M11" s="2">
        <v>0</v>
      </c>
      <c r="O11" s="2">
        <v>146069</v>
      </c>
      <c r="Q11" s="2">
        <v>121020191291</v>
      </c>
      <c r="S11" s="2">
        <v>129412078502</v>
      </c>
      <c r="U11" s="2">
        <v>226038</v>
      </c>
      <c r="W11" s="2">
        <v>201785642558</v>
      </c>
      <c r="Y11" s="2">
        <v>22278</v>
      </c>
      <c r="AA11" s="2">
        <v>20010927564</v>
      </c>
      <c r="AC11" s="2">
        <v>349829</v>
      </c>
      <c r="AD11" s="2"/>
      <c r="AE11" s="2">
        <v>904132</v>
      </c>
      <c r="AG11" s="2">
        <v>303479488557</v>
      </c>
      <c r="AI11" s="2">
        <v>316234265576</v>
      </c>
      <c r="AK11" s="10">
        <v>8.0928989708458396E-2</v>
      </c>
    </row>
    <row r="12" spans="1:37" x14ac:dyDescent="0.55000000000000004">
      <c r="A12" s="1" t="s">
        <v>47</v>
      </c>
      <c r="C12" s="1" t="s">
        <v>38</v>
      </c>
      <c r="E12" s="1" t="s">
        <v>38</v>
      </c>
      <c r="G12" s="1" t="s">
        <v>48</v>
      </c>
      <c r="I12" s="1" t="s">
        <v>49</v>
      </c>
      <c r="K12" s="2">
        <v>0</v>
      </c>
      <c r="M12" s="2">
        <v>0</v>
      </c>
      <c r="O12" s="2">
        <v>237301</v>
      </c>
      <c r="Q12" s="2">
        <v>192616030862</v>
      </c>
      <c r="S12" s="2">
        <v>199282000927</v>
      </c>
      <c r="U12" s="2">
        <v>150121</v>
      </c>
      <c r="W12" s="2">
        <v>126568473170</v>
      </c>
      <c r="Y12" s="2">
        <v>10000</v>
      </c>
      <c r="AA12" s="2">
        <v>8518455750</v>
      </c>
      <c r="AC12" s="2">
        <v>377422</v>
      </c>
      <c r="AD12" s="2"/>
      <c r="AE12" s="2">
        <v>854807</v>
      </c>
      <c r="AG12" s="2">
        <v>310945826207</v>
      </c>
      <c r="AI12" s="2">
        <v>322564492141</v>
      </c>
      <c r="AK12" s="10">
        <v>8.2548987590718173E-2</v>
      </c>
    </row>
    <row r="13" spans="1:37" x14ac:dyDescent="0.55000000000000004">
      <c r="A13" s="1" t="s">
        <v>50</v>
      </c>
      <c r="C13" s="1" t="s">
        <v>38</v>
      </c>
      <c r="E13" s="1" t="s">
        <v>38</v>
      </c>
      <c r="G13" s="1" t="s">
        <v>51</v>
      </c>
      <c r="I13" s="1" t="s">
        <v>52</v>
      </c>
      <c r="K13" s="2">
        <v>0</v>
      </c>
      <c r="M13" s="2">
        <v>0</v>
      </c>
      <c r="O13" s="2">
        <v>324113</v>
      </c>
      <c r="Q13" s="2">
        <v>243893631511</v>
      </c>
      <c r="S13" s="2">
        <v>264688487253</v>
      </c>
      <c r="U13" s="2">
        <v>0</v>
      </c>
      <c r="W13" s="2">
        <v>0</v>
      </c>
      <c r="Y13" s="2">
        <v>0</v>
      </c>
      <c r="AA13" s="2">
        <v>0</v>
      </c>
      <c r="AC13" s="2">
        <v>324113</v>
      </c>
      <c r="AD13" s="2"/>
      <c r="AE13" s="2">
        <v>840821</v>
      </c>
      <c r="AG13" s="2">
        <v>243893631511</v>
      </c>
      <c r="AI13" s="2">
        <v>272471622338</v>
      </c>
      <c r="AK13" s="10">
        <v>6.9729487030365855E-2</v>
      </c>
    </row>
    <row r="14" spans="1:37" x14ac:dyDescent="0.55000000000000004">
      <c r="A14" s="1" t="s">
        <v>53</v>
      </c>
      <c r="C14" s="1" t="s">
        <v>38</v>
      </c>
      <c r="E14" s="1" t="s">
        <v>38</v>
      </c>
      <c r="G14" s="1" t="s">
        <v>54</v>
      </c>
      <c r="I14" s="1" t="s">
        <v>55</v>
      </c>
      <c r="K14" s="2">
        <v>0</v>
      </c>
      <c r="M14" s="2">
        <v>0</v>
      </c>
      <c r="O14" s="2">
        <v>17592</v>
      </c>
      <c r="Q14" s="2">
        <v>12610281970</v>
      </c>
      <c r="S14" s="2">
        <v>14122601966</v>
      </c>
      <c r="U14" s="2">
        <v>0</v>
      </c>
      <c r="W14" s="2">
        <v>0</v>
      </c>
      <c r="Y14" s="2">
        <v>0</v>
      </c>
      <c r="AA14" s="2">
        <v>0</v>
      </c>
      <c r="AC14" s="2">
        <v>17592</v>
      </c>
      <c r="AD14" s="2"/>
      <c r="AE14" s="2">
        <v>816635</v>
      </c>
      <c r="AG14" s="2">
        <v>12610281970</v>
      </c>
      <c r="AI14" s="2">
        <v>14363639038</v>
      </c>
      <c r="AK14" s="10">
        <v>3.6758660348365931E-3</v>
      </c>
    </row>
    <row r="15" spans="1:37" x14ac:dyDescent="0.55000000000000004">
      <c r="A15" s="1" t="s">
        <v>56</v>
      </c>
      <c r="C15" s="1" t="s">
        <v>38</v>
      </c>
      <c r="E15" s="1" t="s">
        <v>38</v>
      </c>
      <c r="G15" s="1" t="s">
        <v>57</v>
      </c>
      <c r="I15" s="1" t="s">
        <v>58</v>
      </c>
      <c r="K15" s="2">
        <v>0</v>
      </c>
      <c r="M15" s="2">
        <v>0</v>
      </c>
      <c r="O15" s="2">
        <v>21064</v>
      </c>
      <c r="Q15" s="2">
        <v>17919204045</v>
      </c>
      <c r="S15" s="2">
        <v>20413381835</v>
      </c>
      <c r="U15" s="2">
        <v>0</v>
      </c>
      <c r="W15" s="2">
        <v>0</v>
      </c>
      <c r="Y15" s="2">
        <v>0</v>
      </c>
      <c r="AA15" s="2">
        <v>0</v>
      </c>
      <c r="AC15" s="2">
        <v>21064</v>
      </c>
      <c r="AD15" s="2"/>
      <c r="AE15" s="2">
        <v>986000</v>
      </c>
      <c r="AG15" s="2">
        <v>17919204045</v>
      </c>
      <c r="AI15" s="2">
        <v>20765339599</v>
      </c>
      <c r="AK15" s="10">
        <v>5.3141551616462598E-3</v>
      </c>
    </row>
    <row r="16" spans="1:37" x14ac:dyDescent="0.55000000000000004">
      <c r="A16" s="1" t="s">
        <v>59</v>
      </c>
      <c r="C16" s="1" t="s">
        <v>38</v>
      </c>
      <c r="E16" s="1" t="s">
        <v>38</v>
      </c>
      <c r="G16" s="1" t="s">
        <v>60</v>
      </c>
      <c r="I16" s="1" t="s">
        <v>61</v>
      </c>
      <c r="K16" s="2">
        <v>0</v>
      </c>
      <c r="M16" s="2">
        <v>0</v>
      </c>
      <c r="O16" s="2">
        <v>39390</v>
      </c>
      <c r="Q16" s="2">
        <v>27771539283</v>
      </c>
      <c r="S16" s="2">
        <v>30973517112</v>
      </c>
      <c r="U16" s="2">
        <v>0</v>
      </c>
      <c r="W16" s="2">
        <v>0</v>
      </c>
      <c r="Y16" s="2">
        <v>0</v>
      </c>
      <c r="AA16" s="2">
        <v>0</v>
      </c>
      <c r="AC16" s="2">
        <v>39390</v>
      </c>
      <c r="AD16" s="2"/>
      <c r="AE16" s="2">
        <v>800739</v>
      </c>
      <c r="AG16" s="2">
        <v>27771539283</v>
      </c>
      <c r="AI16" s="2">
        <v>31535392383</v>
      </c>
      <c r="AK16" s="10">
        <v>8.0703697335501312E-3</v>
      </c>
    </row>
    <row r="17" spans="1:37" x14ac:dyDescent="0.55000000000000004">
      <c r="A17" s="1" t="s">
        <v>62</v>
      </c>
      <c r="C17" s="1" t="s">
        <v>38</v>
      </c>
      <c r="E17" s="1" t="s">
        <v>38</v>
      </c>
      <c r="G17" s="1" t="s">
        <v>63</v>
      </c>
      <c r="I17" s="1" t="s">
        <v>64</v>
      </c>
      <c r="K17" s="2">
        <v>0</v>
      </c>
      <c r="M17" s="2">
        <v>0</v>
      </c>
      <c r="O17" s="2">
        <v>279619</v>
      </c>
      <c r="Q17" s="2">
        <v>236876329049</v>
      </c>
      <c r="S17" s="2">
        <v>261578656861</v>
      </c>
      <c r="U17" s="2">
        <v>0</v>
      </c>
      <c r="W17" s="2">
        <v>0</v>
      </c>
      <c r="Y17" s="2">
        <v>0</v>
      </c>
      <c r="AA17" s="2">
        <v>0</v>
      </c>
      <c r="AC17" s="2">
        <v>279619</v>
      </c>
      <c r="AD17" s="2"/>
      <c r="AE17" s="2">
        <v>952544</v>
      </c>
      <c r="AG17" s="2">
        <v>236876329049</v>
      </c>
      <c r="AI17" s="2">
        <v>266301124907</v>
      </c>
      <c r="AK17" s="10">
        <v>6.8150366177728669E-2</v>
      </c>
    </row>
    <row r="18" spans="1:37" x14ac:dyDescent="0.55000000000000004">
      <c r="A18" s="1" t="s">
        <v>65</v>
      </c>
      <c r="C18" s="1" t="s">
        <v>38</v>
      </c>
      <c r="E18" s="1" t="s">
        <v>38</v>
      </c>
      <c r="G18" s="1" t="s">
        <v>66</v>
      </c>
      <c r="I18" s="1" t="s">
        <v>67</v>
      </c>
      <c r="K18" s="2">
        <v>0</v>
      </c>
      <c r="M18" s="2">
        <v>0</v>
      </c>
      <c r="O18" s="2">
        <v>14287</v>
      </c>
      <c r="Q18" s="2">
        <v>11691102111</v>
      </c>
      <c r="S18" s="2">
        <v>13189510417</v>
      </c>
      <c r="U18" s="2">
        <v>0</v>
      </c>
      <c r="W18" s="2">
        <v>0</v>
      </c>
      <c r="Y18" s="2">
        <v>0</v>
      </c>
      <c r="AA18" s="2">
        <v>0</v>
      </c>
      <c r="AC18" s="2">
        <v>14287</v>
      </c>
      <c r="AD18" s="2"/>
      <c r="AE18" s="2">
        <v>940845</v>
      </c>
      <c r="AG18" s="2">
        <v>11691102111</v>
      </c>
      <c r="AI18" s="2">
        <v>13439416179</v>
      </c>
      <c r="AK18" s="10">
        <v>3.4393438410506155E-3</v>
      </c>
    </row>
    <row r="19" spans="1:37" x14ac:dyDescent="0.55000000000000004">
      <c r="A19" s="1" t="s">
        <v>68</v>
      </c>
      <c r="C19" s="1" t="s">
        <v>38</v>
      </c>
      <c r="E19" s="1" t="s">
        <v>38</v>
      </c>
      <c r="G19" s="1" t="s">
        <v>69</v>
      </c>
      <c r="I19" s="1" t="s">
        <v>70</v>
      </c>
      <c r="K19" s="2">
        <v>0</v>
      </c>
      <c r="M19" s="2">
        <v>0</v>
      </c>
      <c r="O19" s="2">
        <v>62245</v>
      </c>
      <c r="Q19" s="2">
        <v>54737837535</v>
      </c>
      <c r="S19" s="2">
        <v>61487598047</v>
      </c>
      <c r="U19" s="2">
        <v>0</v>
      </c>
      <c r="W19" s="2">
        <v>0</v>
      </c>
      <c r="Y19" s="2">
        <v>62245</v>
      </c>
      <c r="AA19" s="2">
        <v>62245000000</v>
      </c>
      <c r="AC19" s="2">
        <v>0</v>
      </c>
      <c r="AD19" s="2"/>
      <c r="AE19" s="2">
        <v>0</v>
      </c>
      <c r="AG19" s="2">
        <v>0</v>
      </c>
      <c r="AI19" s="2">
        <v>0</v>
      </c>
      <c r="AK19" s="10">
        <v>0</v>
      </c>
    </row>
    <row r="20" spans="1:37" x14ac:dyDescent="0.55000000000000004">
      <c r="A20" s="1" t="s">
        <v>71</v>
      </c>
      <c r="C20" s="1" t="s">
        <v>38</v>
      </c>
      <c r="E20" s="1" t="s">
        <v>38</v>
      </c>
      <c r="G20" s="1" t="s">
        <v>72</v>
      </c>
      <c r="I20" s="1" t="s">
        <v>73</v>
      </c>
      <c r="K20" s="2">
        <v>0</v>
      </c>
      <c r="M20" s="2">
        <v>0</v>
      </c>
      <c r="O20" s="2">
        <v>11955</v>
      </c>
      <c r="Q20" s="2">
        <v>10390426291</v>
      </c>
      <c r="S20" s="2">
        <v>11832982098</v>
      </c>
      <c r="U20" s="2">
        <v>0</v>
      </c>
      <c r="W20" s="2">
        <v>0</v>
      </c>
      <c r="Y20" s="2">
        <v>11955</v>
      </c>
      <c r="AA20" s="2">
        <v>11955000000</v>
      </c>
      <c r="AC20" s="2">
        <v>0</v>
      </c>
      <c r="AD20" s="2"/>
      <c r="AE20" s="2">
        <v>0</v>
      </c>
      <c r="AG20" s="2">
        <v>0</v>
      </c>
      <c r="AI20" s="2">
        <v>0</v>
      </c>
      <c r="AK20" s="10">
        <v>0</v>
      </c>
    </row>
    <row r="21" spans="1:37" x14ac:dyDescent="0.55000000000000004">
      <c r="A21" s="1" t="s">
        <v>74</v>
      </c>
      <c r="C21" s="1" t="s">
        <v>38</v>
      </c>
      <c r="E21" s="1" t="s">
        <v>38</v>
      </c>
      <c r="G21" s="1" t="s">
        <v>75</v>
      </c>
      <c r="I21" s="1" t="s">
        <v>76</v>
      </c>
      <c r="K21" s="2">
        <v>0</v>
      </c>
      <c r="M21" s="2">
        <v>0</v>
      </c>
      <c r="O21" s="2">
        <v>65000</v>
      </c>
      <c r="Q21" s="2">
        <v>43622905192</v>
      </c>
      <c r="S21" s="2">
        <v>44829198234</v>
      </c>
      <c r="U21" s="2">
        <v>0</v>
      </c>
      <c r="W21" s="2">
        <v>0</v>
      </c>
      <c r="Y21" s="2">
        <v>0</v>
      </c>
      <c r="AA21" s="2">
        <v>0</v>
      </c>
      <c r="AC21" s="2">
        <v>65000</v>
      </c>
      <c r="AD21" s="2"/>
      <c r="AE21" s="2">
        <v>703388</v>
      </c>
      <c r="AG21" s="2">
        <v>43622905192</v>
      </c>
      <c r="AI21" s="2">
        <v>45711933210</v>
      </c>
      <c r="AK21" s="10">
        <v>1.1698354590283174E-2</v>
      </c>
    </row>
    <row r="22" spans="1:37" x14ac:dyDescent="0.55000000000000004">
      <c r="A22" s="1" t="s">
        <v>77</v>
      </c>
      <c r="C22" s="1" t="s">
        <v>38</v>
      </c>
      <c r="E22" s="1" t="s">
        <v>38</v>
      </c>
      <c r="G22" s="1" t="s">
        <v>78</v>
      </c>
      <c r="I22" s="1" t="s">
        <v>79</v>
      </c>
      <c r="K22" s="2">
        <v>0</v>
      </c>
      <c r="M22" s="2">
        <v>0</v>
      </c>
      <c r="O22" s="2">
        <v>26644</v>
      </c>
      <c r="Q22" s="2">
        <v>22665365458</v>
      </c>
      <c r="S22" s="2">
        <v>25969462021</v>
      </c>
      <c r="U22" s="2">
        <v>0</v>
      </c>
      <c r="W22" s="2">
        <v>0</v>
      </c>
      <c r="Y22" s="2">
        <v>0</v>
      </c>
      <c r="AA22" s="2">
        <v>0</v>
      </c>
      <c r="AC22" s="2">
        <v>26644</v>
      </c>
      <c r="AD22" s="2"/>
      <c r="AE22" s="2">
        <v>988246</v>
      </c>
      <c r="AG22" s="2">
        <v>22665365458</v>
      </c>
      <c r="AI22" s="2">
        <v>26326053961</v>
      </c>
      <c r="AK22" s="10">
        <v>6.7372235775697764E-3</v>
      </c>
    </row>
    <row r="23" spans="1:37" x14ac:dyDescent="0.55000000000000004">
      <c r="A23" s="1" t="s">
        <v>80</v>
      </c>
      <c r="C23" s="1" t="s">
        <v>38</v>
      </c>
      <c r="E23" s="1" t="s">
        <v>38</v>
      </c>
      <c r="G23" s="1" t="s">
        <v>81</v>
      </c>
      <c r="I23" s="1" t="s">
        <v>82</v>
      </c>
      <c r="K23" s="2">
        <v>0</v>
      </c>
      <c r="M23" s="2">
        <v>0</v>
      </c>
      <c r="O23" s="2">
        <v>41418</v>
      </c>
      <c r="Q23" s="2">
        <v>35074518023</v>
      </c>
      <c r="S23" s="2">
        <v>38925946229</v>
      </c>
      <c r="U23" s="2">
        <v>0</v>
      </c>
      <c r="W23" s="2">
        <v>0</v>
      </c>
      <c r="Y23" s="2">
        <v>0</v>
      </c>
      <c r="AA23" s="2">
        <v>0</v>
      </c>
      <c r="AC23" s="2">
        <v>41418</v>
      </c>
      <c r="AD23" s="2"/>
      <c r="AE23" s="2">
        <v>957654</v>
      </c>
      <c r="AG23" s="2">
        <v>35074518023</v>
      </c>
      <c r="AI23" s="2">
        <v>39656924251</v>
      </c>
      <c r="AK23" s="10">
        <v>1.0148788932573739E-2</v>
      </c>
    </row>
    <row r="24" spans="1:37" x14ac:dyDescent="0.55000000000000004">
      <c r="A24" s="1" t="s">
        <v>83</v>
      </c>
      <c r="C24" s="1" t="s">
        <v>38</v>
      </c>
      <c r="E24" s="1" t="s">
        <v>38</v>
      </c>
      <c r="G24" s="1" t="s">
        <v>84</v>
      </c>
      <c r="I24" s="1" t="s">
        <v>85</v>
      </c>
      <c r="K24" s="2">
        <v>0</v>
      </c>
      <c r="M24" s="2">
        <v>0</v>
      </c>
      <c r="O24" s="2">
        <v>67588</v>
      </c>
      <c r="Q24" s="2">
        <v>56267607858</v>
      </c>
      <c r="S24" s="2">
        <v>62561629060</v>
      </c>
      <c r="U24" s="2">
        <v>0</v>
      </c>
      <c r="W24" s="2">
        <v>0</v>
      </c>
      <c r="Y24" s="2">
        <v>0</v>
      </c>
      <c r="AA24" s="2">
        <v>0</v>
      </c>
      <c r="AC24" s="2">
        <v>67588</v>
      </c>
      <c r="AD24" s="2"/>
      <c r="AE24" s="2">
        <v>942708</v>
      </c>
      <c r="AG24" s="2">
        <v>56267607858</v>
      </c>
      <c r="AI24" s="2">
        <v>63704199824</v>
      </c>
      <c r="AK24" s="10">
        <v>1.6302839676629089E-2</v>
      </c>
    </row>
    <row r="25" spans="1:37" x14ac:dyDescent="0.55000000000000004">
      <c r="A25" s="1" t="s">
        <v>86</v>
      </c>
      <c r="C25" s="1" t="s">
        <v>38</v>
      </c>
      <c r="E25" s="1" t="s">
        <v>38</v>
      </c>
      <c r="G25" s="1" t="s">
        <v>87</v>
      </c>
      <c r="I25" s="1" t="s">
        <v>88</v>
      </c>
      <c r="K25" s="2">
        <v>0</v>
      </c>
      <c r="M25" s="2">
        <v>0</v>
      </c>
      <c r="O25" s="2">
        <v>90670</v>
      </c>
      <c r="Q25" s="2">
        <v>76389716426</v>
      </c>
      <c r="S25" s="2">
        <v>82727724781</v>
      </c>
      <c r="U25" s="2">
        <v>0</v>
      </c>
      <c r="W25" s="2">
        <v>0</v>
      </c>
      <c r="Y25" s="2">
        <v>0</v>
      </c>
      <c r="AA25" s="2">
        <v>0</v>
      </c>
      <c r="AC25" s="2">
        <v>90670</v>
      </c>
      <c r="AD25" s="2"/>
      <c r="AE25" s="2">
        <v>923620</v>
      </c>
      <c r="AG25" s="2">
        <v>76389716426</v>
      </c>
      <c r="AI25" s="2">
        <v>83729446686</v>
      </c>
      <c r="AK25" s="10">
        <v>2.1427594245057271E-2</v>
      </c>
    </row>
    <row r="26" spans="1:37" x14ac:dyDescent="0.55000000000000004">
      <c r="A26" s="1" t="s">
        <v>89</v>
      </c>
      <c r="C26" s="1" t="s">
        <v>38</v>
      </c>
      <c r="E26" s="1" t="s">
        <v>38</v>
      </c>
      <c r="G26" s="1" t="s">
        <v>90</v>
      </c>
      <c r="I26" s="1" t="s">
        <v>91</v>
      </c>
      <c r="K26" s="2">
        <v>15</v>
      </c>
      <c r="M26" s="2">
        <v>15</v>
      </c>
      <c r="O26" s="2">
        <v>20000</v>
      </c>
      <c r="Q26" s="2">
        <v>19633557937</v>
      </c>
      <c r="S26" s="2">
        <v>19996375000</v>
      </c>
      <c r="U26" s="2">
        <v>0</v>
      </c>
      <c r="W26" s="2">
        <v>0</v>
      </c>
      <c r="Y26" s="2">
        <v>0</v>
      </c>
      <c r="AA26" s="2">
        <v>0</v>
      </c>
      <c r="AC26" s="2">
        <v>20000</v>
      </c>
      <c r="AD26" s="2"/>
      <c r="AE26" s="2">
        <v>999998</v>
      </c>
      <c r="AG26" s="2">
        <v>19633557937</v>
      </c>
      <c r="AI26" s="2">
        <v>19996335007</v>
      </c>
      <c r="AK26" s="10">
        <v>5.1173556004147514E-3</v>
      </c>
    </row>
    <row r="27" spans="1:37" x14ac:dyDescent="0.55000000000000004">
      <c r="A27" s="1" t="s">
        <v>92</v>
      </c>
      <c r="C27" s="1" t="s">
        <v>38</v>
      </c>
      <c r="E27" s="1" t="s">
        <v>38</v>
      </c>
      <c r="G27" s="1" t="s">
        <v>93</v>
      </c>
      <c r="I27" s="1" t="s">
        <v>94</v>
      </c>
      <c r="K27" s="2">
        <v>15</v>
      </c>
      <c r="M27" s="2">
        <v>15</v>
      </c>
      <c r="O27" s="2">
        <v>175000</v>
      </c>
      <c r="Q27" s="2">
        <v>169654744349</v>
      </c>
      <c r="S27" s="2">
        <v>172343757031</v>
      </c>
      <c r="U27" s="2">
        <v>0</v>
      </c>
      <c r="W27" s="2">
        <v>0</v>
      </c>
      <c r="Y27" s="2">
        <v>0</v>
      </c>
      <c r="AA27" s="2">
        <v>0</v>
      </c>
      <c r="AC27" s="2">
        <v>175000</v>
      </c>
      <c r="AD27" s="2"/>
      <c r="AE27" s="2">
        <v>985000</v>
      </c>
      <c r="AG27" s="2">
        <v>169654744349</v>
      </c>
      <c r="AI27" s="2">
        <v>172343757031</v>
      </c>
      <c r="AK27" s="10">
        <v>4.4105296792155663E-2</v>
      </c>
    </row>
    <row r="28" spans="1:37" x14ac:dyDescent="0.55000000000000004">
      <c r="A28" s="1" t="s">
        <v>95</v>
      </c>
      <c r="C28" s="1" t="s">
        <v>38</v>
      </c>
      <c r="E28" s="1" t="s">
        <v>38</v>
      </c>
      <c r="G28" s="1" t="s">
        <v>96</v>
      </c>
      <c r="I28" s="1" t="s">
        <v>97</v>
      </c>
      <c r="K28" s="2">
        <v>15</v>
      </c>
      <c r="M28" s="2">
        <v>15</v>
      </c>
      <c r="O28" s="2">
        <v>175000</v>
      </c>
      <c r="Q28" s="2">
        <v>169235500000</v>
      </c>
      <c r="S28" s="2">
        <v>169719232812</v>
      </c>
      <c r="U28" s="2">
        <v>0</v>
      </c>
      <c r="W28" s="2">
        <v>0</v>
      </c>
      <c r="Y28" s="2">
        <v>0</v>
      </c>
      <c r="AA28" s="2">
        <v>0</v>
      </c>
      <c r="AC28" s="2">
        <v>175000</v>
      </c>
      <c r="AD28" s="2"/>
      <c r="AE28" s="2">
        <v>970000</v>
      </c>
      <c r="AG28" s="2">
        <v>169235500000</v>
      </c>
      <c r="AI28" s="2">
        <v>169719232821</v>
      </c>
      <c r="AK28" s="10">
        <v>4.3433642526220319E-2</v>
      </c>
    </row>
    <row r="29" spans="1:37" x14ac:dyDescent="0.55000000000000004">
      <c r="A29" s="1" t="s">
        <v>98</v>
      </c>
      <c r="C29" s="1" t="s">
        <v>38</v>
      </c>
      <c r="E29" s="1" t="s">
        <v>38</v>
      </c>
      <c r="G29" s="1" t="s">
        <v>99</v>
      </c>
      <c r="I29" s="1" t="s">
        <v>100</v>
      </c>
      <c r="K29" s="2">
        <v>16</v>
      </c>
      <c r="M29" s="2">
        <v>16</v>
      </c>
      <c r="O29" s="2">
        <v>100000</v>
      </c>
      <c r="Q29" s="2">
        <v>94837186124</v>
      </c>
      <c r="S29" s="2">
        <v>95982600000</v>
      </c>
      <c r="U29" s="2">
        <v>0</v>
      </c>
      <c r="W29" s="2">
        <v>0</v>
      </c>
      <c r="Y29" s="2">
        <v>0</v>
      </c>
      <c r="AA29" s="2">
        <v>0</v>
      </c>
      <c r="AC29" s="2">
        <v>100000</v>
      </c>
      <c r="AD29" s="2"/>
      <c r="AE29" s="2">
        <v>960000</v>
      </c>
      <c r="AG29" s="2">
        <v>94837186124</v>
      </c>
      <c r="AI29" s="2">
        <v>95982600000</v>
      </c>
      <c r="AK29" s="10">
        <v>2.4563356009009923E-2</v>
      </c>
    </row>
    <row r="30" spans="1:37" x14ac:dyDescent="0.55000000000000004">
      <c r="A30" s="1" t="s">
        <v>101</v>
      </c>
      <c r="C30" s="1" t="s">
        <v>38</v>
      </c>
      <c r="E30" s="1" t="s">
        <v>38</v>
      </c>
      <c r="G30" s="1" t="s">
        <v>102</v>
      </c>
      <c r="I30" s="1" t="s">
        <v>103</v>
      </c>
      <c r="K30" s="2">
        <v>17</v>
      </c>
      <c r="M30" s="2">
        <v>17</v>
      </c>
      <c r="O30" s="2">
        <v>200000</v>
      </c>
      <c r="Q30" s="2">
        <v>185144000000</v>
      </c>
      <c r="S30" s="2">
        <v>186961107156</v>
      </c>
      <c r="U30" s="2">
        <v>0</v>
      </c>
      <c r="W30" s="2">
        <v>0</v>
      </c>
      <c r="Y30" s="2">
        <v>0</v>
      </c>
      <c r="AA30" s="2">
        <v>0</v>
      </c>
      <c r="AC30" s="2">
        <v>200000</v>
      </c>
      <c r="AD30" s="2"/>
      <c r="AE30" s="2">
        <v>936462</v>
      </c>
      <c r="AG30" s="2">
        <v>185144000000</v>
      </c>
      <c r="AI30" s="2">
        <v>187258453252</v>
      </c>
      <c r="AK30" s="10">
        <v>4.792218644760006E-2</v>
      </c>
    </row>
    <row r="31" spans="1:37" x14ac:dyDescent="0.55000000000000004">
      <c r="A31" s="1" t="s">
        <v>104</v>
      </c>
      <c r="C31" s="1" t="s">
        <v>38</v>
      </c>
      <c r="E31" s="1" t="s">
        <v>38</v>
      </c>
      <c r="G31" s="1" t="s">
        <v>105</v>
      </c>
      <c r="I31" s="1" t="s">
        <v>106</v>
      </c>
      <c r="K31" s="2">
        <v>16</v>
      </c>
      <c r="M31" s="2">
        <v>16</v>
      </c>
      <c r="O31" s="2">
        <v>100000</v>
      </c>
      <c r="Q31" s="2">
        <v>94164000000</v>
      </c>
      <c r="S31" s="2">
        <v>94357894531</v>
      </c>
      <c r="U31" s="2">
        <v>0</v>
      </c>
      <c r="W31" s="2">
        <v>0</v>
      </c>
      <c r="Y31" s="2">
        <v>0</v>
      </c>
      <c r="AA31" s="2">
        <v>0</v>
      </c>
      <c r="AC31" s="2">
        <v>100000</v>
      </c>
      <c r="AD31" s="2"/>
      <c r="AE31" s="2">
        <v>943750</v>
      </c>
      <c r="AG31" s="2">
        <v>94164000000</v>
      </c>
      <c r="AI31" s="2">
        <v>94357894531</v>
      </c>
      <c r="AK31" s="10">
        <v>2.4147570034835097E-2</v>
      </c>
    </row>
    <row r="32" spans="1:37" x14ac:dyDescent="0.55000000000000004">
      <c r="A32" s="1" t="s">
        <v>107</v>
      </c>
      <c r="C32" s="1" t="s">
        <v>38</v>
      </c>
      <c r="E32" s="1" t="s">
        <v>38</v>
      </c>
      <c r="G32" s="1" t="s">
        <v>108</v>
      </c>
      <c r="I32" s="1" t="s">
        <v>109</v>
      </c>
      <c r="K32" s="2">
        <v>16</v>
      </c>
      <c r="M32" s="2">
        <v>16</v>
      </c>
      <c r="O32" s="2">
        <v>100000</v>
      </c>
      <c r="Q32" s="2">
        <v>94368000000</v>
      </c>
      <c r="S32" s="2">
        <v>94432880937</v>
      </c>
      <c r="U32" s="2">
        <v>0</v>
      </c>
      <c r="W32" s="2">
        <v>0</v>
      </c>
      <c r="Y32" s="2">
        <v>0</v>
      </c>
      <c r="AA32" s="2">
        <v>0</v>
      </c>
      <c r="AC32" s="2">
        <v>100000</v>
      </c>
      <c r="AD32" s="2"/>
      <c r="AE32" s="2">
        <v>944500</v>
      </c>
      <c r="AG32" s="2">
        <v>94368000000</v>
      </c>
      <c r="AI32" s="2">
        <v>94432880937</v>
      </c>
      <c r="AK32" s="10">
        <v>2.4166760156653158E-2</v>
      </c>
    </row>
    <row r="33" spans="1:37" x14ac:dyDescent="0.55000000000000004">
      <c r="A33" s="1" t="s">
        <v>110</v>
      </c>
      <c r="C33" s="1" t="s">
        <v>38</v>
      </c>
      <c r="E33" s="1" t="s">
        <v>38</v>
      </c>
      <c r="G33" s="1" t="s">
        <v>111</v>
      </c>
      <c r="I33" s="1" t="s">
        <v>112</v>
      </c>
      <c r="K33" s="2">
        <v>17</v>
      </c>
      <c r="M33" s="2">
        <v>17</v>
      </c>
      <c r="O33" s="2">
        <v>200000</v>
      </c>
      <c r="Q33" s="2">
        <v>185168000000</v>
      </c>
      <c r="S33" s="2">
        <v>186412006698</v>
      </c>
      <c r="U33" s="2">
        <v>0</v>
      </c>
      <c r="W33" s="2">
        <v>0</v>
      </c>
      <c r="Y33" s="2">
        <v>0</v>
      </c>
      <c r="AA33" s="2">
        <v>0</v>
      </c>
      <c r="AC33" s="2">
        <v>200000</v>
      </c>
      <c r="AD33" s="2"/>
      <c r="AE33" s="2">
        <v>933711</v>
      </c>
      <c r="AG33" s="2">
        <v>185168000000</v>
      </c>
      <c r="AI33" s="2">
        <v>186708352976</v>
      </c>
      <c r="AK33" s="10">
        <v>4.7781407713537401E-2</v>
      </c>
    </row>
    <row r="34" spans="1:37" x14ac:dyDescent="0.55000000000000004">
      <c r="A34" s="1" t="s">
        <v>113</v>
      </c>
      <c r="C34" s="1" t="s">
        <v>38</v>
      </c>
      <c r="E34" s="1" t="s">
        <v>38</v>
      </c>
      <c r="G34" s="1" t="s">
        <v>114</v>
      </c>
      <c r="I34" s="1" t="s">
        <v>115</v>
      </c>
      <c r="K34" s="2">
        <v>18</v>
      </c>
      <c r="M34" s="2">
        <v>18</v>
      </c>
      <c r="O34" s="2">
        <v>500000</v>
      </c>
      <c r="Q34" s="2">
        <v>500000000000</v>
      </c>
      <c r="S34" s="2">
        <v>498609610625</v>
      </c>
      <c r="U34" s="2">
        <v>0</v>
      </c>
      <c r="W34" s="2">
        <v>0</v>
      </c>
      <c r="Y34" s="2">
        <v>0</v>
      </c>
      <c r="AA34" s="2">
        <v>0</v>
      </c>
      <c r="AC34" s="2">
        <v>500000</v>
      </c>
      <c r="AD34" s="2"/>
      <c r="AE34" s="2">
        <v>1000000</v>
      </c>
      <c r="AG34" s="2">
        <v>500000000000</v>
      </c>
      <c r="AI34" s="2">
        <v>499909375000</v>
      </c>
      <c r="AK34" s="10">
        <v>0.12793414588026</v>
      </c>
    </row>
    <row r="35" spans="1:37" x14ac:dyDescent="0.55000000000000004">
      <c r="A35" s="1" t="s">
        <v>116</v>
      </c>
      <c r="C35" s="1" t="s">
        <v>38</v>
      </c>
      <c r="E35" s="1" t="s">
        <v>38</v>
      </c>
      <c r="G35" s="1" t="s">
        <v>96</v>
      </c>
      <c r="I35" s="1" t="s">
        <v>117</v>
      </c>
      <c r="K35" s="2">
        <v>17</v>
      </c>
      <c r="M35" s="2">
        <v>17</v>
      </c>
      <c r="O35" s="2">
        <v>0</v>
      </c>
      <c r="Q35" s="2">
        <v>0</v>
      </c>
      <c r="S35" s="2">
        <v>0</v>
      </c>
      <c r="U35" s="2">
        <v>200000</v>
      </c>
      <c r="W35" s="2">
        <v>186418325000</v>
      </c>
      <c r="Y35" s="2">
        <v>0</v>
      </c>
      <c r="AA35" s="2">
        <v>0</v>
      </c>
      <c r="AC35" s="2">
        <v>200000</v>
      </c>
      <c r="AD35" s="2"/>
      <c r="AE35" s="2">
        <v>940000</v>
      </c>
      <c r="AG35" s="2">
        <v>186418325000</v>
      </c>
      <c r="AI35" s="2">
        <v>187965925000</v>
      </c>
      <c r="AK35" s="10">
        <v>4.8103238850977767E-2</v>
      </c>
    </row>
    <row r="36" spans="1:37" ht="24.75" thickBot="1" x14ac:dyDescent="0.6">
      <c r="Q36" s="8">
        <f>SUM(Q9:Q35)</f>
        <v>2858934147262</v>
      </c>
      <c r="S36" s="8">
        <f>SUM(S9:S35)</f>
        <v>2978578204487</v>
      </c>
      <c r="W36" s="8">
        <f>SUM(W9:W35)</f>
        <v>514772440728</v>
      </c>
      <c r="AA36" s="8">
        <f>SUM(AA9:AA35)</f>
        <v>102729383314</v>
      </c>
      <c r="AG36" s="8">
        <f>SUM(AG9:AG35)</f>
        <v>3281013301047</v>
      </c>
      <c r="AI36" s="8">
        <f>SUM(AI9:AI35)</f>
        <v>3426407880820</v>
      </c>
      <c r="AK36" s="13">
        <f>SUM(AK9:AK35)</f>
        <v>0.87686806367443515</v>
      </c>
    </row>
    <row r="37" spans="1:37" ht="24.75" thickTop="1" x14ac:dyDescent="0.55000000000000004">
      <c r="Q37" s="2"/>
      <c r="S37" s="2"/>
      <c r="AG37" s="2"/>
      <c r="AI37" s="2"/>
    </row>
    <row r="38" spans="1:37" x14ac:dyDescent="0.55000000000000004">
      <c r="Q38" s="2"/>
      <c r="R38" s="2"/>
      <c r="S38" s="2"/>
      <c r="AG38" s="2"/>
      <c r="AH38" s="2"/>
      <c r="AI38" s="2"/>
    </row>
    <row r="39" spans="1:37" x14ac:dyDescent="0.55000000000000004">
      <c r="AK39" s="12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5"/>
  <sheetViews>
    <sheetView rightToLeft="1" workbookViewId="0">
      <selection activeCell="C21" sqref="C21"/>
    </sheetView>
  </sheetViews>
  <sheetFormatPr defaultRowHeight="24" x14ac:dyDescent="0.55000000000000004"/>
  <cols>
    <col min="1" max="1" width="35.14062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8.710937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1:13" ht="24.75" x14ac:dyDescent="0.55000000000000004">
      <c r="A6" s="20" t="s">
        <v>3</v>
      </c>
      <c r="C6" s="21" t="s">
        <v>6</v>
      </c>
      <c r="D6" s="21" t="s">
        <v>6</v>
      </c>
      <c r="E6" s="21" t="s">
        <v>6</v>
      </c>
      <c r="F6" s="21" t="s">
        <v>6</v>
      </c>
      <c r="G6" s="21" t="s">
        <v>6</v>
      </c>
      <c r="H6" s="21" t="s">
        <v>6</v>
      </c>
      <c r="I6" s="21" t="s">
        <v>6</v>
      </c>
      <c r="J6" s="21" t="s">
        <v>6</v>
      </c>
      <c r="K6" s="21" t="s">
        <v>6</v>
      </c>
      <c r="L6" s="21" t="s">
        <v>6</v>
      </c>
      <c r="M6" s="21" t="s">
        <v>6</v>
      </c>
    </row>
    <row r="7" spans="1:13" ht="24.75" x14ac:dyDescent="0.55000000000000004">
      <c r="A7" s="21" t="s">
        <v>3</v>
      </c>
      <c r="C7" s="21" t="s">
        <v>7</v>
      </c>
      <c r="E7" s="21" t="s">
        <v>118</v>
      </c>
      <c r="G7" s="21" t="s">
        <v>119</v>
      </c>
      <c r="I7" s="21" t="s">
        <v>120</v>
      </c>
      <c r="K7" s="21" t="s">
        <v>121</v>
      </c>
      <c r="M7" s="21" t="s">
        <v>122</v>
      </c>
    </row>
    <row r="8" spans="1:13" x14ac:dyDescent="0.55000000000000004">
      <c r="A8" s="1" t="s">
        <v>98</v>
      </c>
      <c r="C8" s="2">
        <v>100000</v>
      </c>
      <c r="E8" s="2">
        <v>997500</v>
      </c>
      <c r="G8" s="2">
        <v>960000</v>
      </c>
      <c r="I8" s="10">
        <f t="shared" ref="I8:I13" si="0">(G8-E8)/G8</f>
        <v>-3.90625E-2</v>
      </c>
      <c r="K8" s="2">
        <v>96000000000</v>
      </c>
      <c r="M8" s="1" t="s">
        <v>192</v>
      </c>
    </row>
    <row r="9" spans="1:13" x14ac:dyDescent="0.55000000000000004">
      <c r="A9" s="1" t="s">
        <v>92</v>
      </c>
      <c r="C9" s="2">
        <v>175000</v>
      </c>
      <c r="E9" s="2">
        <v>986994</v>
      </c>
      <c r="G9" s="2">
        <v>985000</v>
      </c>
      <c r="I9" s="10">
        <f t="shared" si="0"/>
        <v>-2.0243654822335025E-3</v>
      </c>
      <c r="K9" s="2">
        <v>172375000000</v>
      </c>
      <c r="M9" s="1" t="s">
        <v>192</v>
      </c>
    </row>
    <row r="10" spans="1:13" x14ac:dyDescent="0.55000000000000004">
      <c r="A10" s="1" t="s">
        <v>95</v>
      </c>
      <c r="C10" s="2">
        <v>175000</v>
      </c>
      <c r="E10" s="2">
        <v>980000</v>
      </c>
      <c r="G10" s="2">
        <v>970000</v>
      </c>
      <c r="I10" s="10">
        <f t="shared" si="0"/>
        <v>-1.0309278350515464E-2</v>
      </c>
      <c r="K10" s="2">
        <v>169750000000</v>
      </c>
      <c r="M10" s="1" t="s">
        <v>192</v>
      </c>
    </row>
    <row r="11" spans="1:13" x14ac:dyDescent="0.55000000000000004">
      <c r="A11" s="1" t="s">
        <v>116</v>
      </c>
      <c r="C11" s="2">
        <v>200000</v>
      </c>
      <c r="E11" s="2">
        <v>968150</v>
      </c>
      <c r="G11" s="2">
        <v>940000</v>
      </c>
      <c r="I11" s="10">
        <f t="shared" si="0"/>
        <v>-2.9946808510638297E-2</v>
      </c>
      <c r="K11" s="2">
        <v>188000000000</v>
      </c>
      <c r="M11" s="1" t="s">
        <v>192</v>
      </c>
    </row>
    <row r="12" spans="1:13" x14ac:dyDescent="0.55000000000000004">
      <c r="A12" s="1" t="s">
        <v>101</v>
      </c>
      <c r="C12" s="2">
        <v>200000</v>
      </c>
      <c r="E12" s="2">
        <v>937222</v>
      </c>
      <c r="G12" s="2">
        <v>936462</v>
      </c>
      <c r="I12" s="10">
        <f t="shared" si="0"/>
        <v>-8.1156523169119519E-4</v>
      </c>
      <c r="K12" s="2">
        <v>187292400000</v>
      </c>
      <c r="M12" s="1" t="s">
        <v>192</v>
      </c>
    </row>
    <row r="13" spans="1:13" x14ac:dyDescent="0.55000000000000004">
      <c r="A13" s="1" t="s">
        <v>110</v>
      </c>
      <c r="C13" s="2">
        <v>200000</v>
      </c>
      <c r="E13" s="2">
        <v>969980</v>
      </c>
      <c r="G13" s="2">
        <v>933711</v>
      </c>
      <c r="I13" s="10">
        <f t="shared" si="0"/>
        <v>-3.8843924940372344E-2</v>
      </c>
      <c r="K13" s="2">
        <v>186742200000</v>
      </c>
      <c r="M13" s="1" t="s">
        <v>192</v>
      </c>
    </row>
    <row r="14" spans="1:13" ht="24.75" thickBot="1" x14ac:dyDescent="0.6">
      <c r="K14" s="8">
        <f>SUM(K8:K13)</f>
        <v>1000159600000</v>
      </c>
    </row>
    <row r="15" spans="1:13" ht="24.75" thickTop="1" x14ac:dyDescent="0.55000000000000004"/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G18" sqref="G18"/>
    </sheetView>
  </sheetViews>
  <sheetFormatPr defaultRowHeight="24" x14ac:dyDescent="0.55000000000000004"/>
  <cols>
    <col min="1" max="1" width="26.28515625" style="3" bestFit="1" customWidth="1"/>
    <col min="2" max="2" width="1" style="3" customWidth="1"/>
    <col min="3" max="3" width="19.5703125" style="3" bestFit="1" customWidth="1"/>
    <col min="4" max="4" width="1" style="3" customWidth="1"/>
    <col min="5" max="5" width="15.42578125" style="3" bestFit="1" customWidth="1"/>
    <col min="6" max="6" width="1" style="3" customWidth="1"/>
    <col min="7" max="7" width="13.85546875" style="3" bestFit="1" customWidth="1"/>
    <col min="8" max="8" width="1" style="3" customWidth="1"/>
    <col min="9" max="9" width="10.28515625" style="3" bestFit="1" customWidth="1"/>
    <col min="10" max="10" width="1" style="3" customWidth="1"/>
    <col min="11" max="11" width="15.7109375" style="3" bestFit="1" customWidth="1"/>
    <col min="12" max="12" width="1" style="3" customWidth="1"/>
    <col min="13" max="13" width="18.42578125" style="3" bestFit="1" customWidth="1"/>
    <col min="14" max="14" width="1" style="3" customWidth="1"/>
    <col min="15" max="15" width="18.42578125" style="3" bestFit="1" customWidth="1"/>
    <col min="16" max="16" width="1" style="3" customWidth="1"/>
    <col min="17" max="17" width="16.5703125" style="3" bestFit="1" customWidth="1"/>
    <col min="18" max="18" width="1" style="3" customWidth="1"/>
    <col min="19" max="19" width="23" style="3" bestFit="1" customWidth="1"/>
    <col min="20" max="20" width="1" style="3" customWidth="1"/>
    <col min="21" max="21" width="9.140625" style="3" customWidth="1"/>
    <col min="22" max="16384" width="9.140625" style="3"/>
  </cols>
  <sheetData>
    <row r="2" spans="1:19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 x14ac:dyDescent="0.55000000000000004">
      <c r="A6" s="20" t="s">
        <v>124</v>
      </c>
      <c r="C6" s="21" t="s">
        <v>125</v>
      </c>
      <c r="D6" s="21" t="s">
        <v>125</v>
      </c>
      <c r="E6" s="21" t="s">
        <v>125</v>
      </c>
      <c r="F6" s="21" t="s">
        <v>125</v>
      </c>
      <c r="G6" s="21" t="s">
        <v>125</v>
      </c>
      <c r="H6" s="21" t="s">
        <v>125</v>
      </c>
      <c r="I6" s="21" t="s">
        <v>125</v>
      </c>
      <c r="K6" s="21" t="s">
        <v>191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</row>
    <row r="7" spans="1:19" ht="24.75" x14ac:dyDescent="0.55000000000000004">
      <c r="A7" s="21" t="s">
        <v>124</v>
      </c>
      <c r="C7" s="22" t="s">
        <v>126</v>
      </c>
      <c r="E7" s="22" t="s">
        <v>127</v>
      </c>
      <c r="G7" s="22" t="s">
        <v>128</v>
      </c>
      <c r="I7" s="22" t="s">
        <v>35</v>
      </c>
      <c r="K7" s="22" t="s">
        <v>129</v>
      </c>
      <c r="M7" s="22" t="s">
        <v>130</v>
      </c>
      <c r="O7" s="22" t="s">
        <v>131</v>
      </c>
      <c r="Q7" s="22" t="s">
        <v>129</v>
      </c>
      <c r="S7" s="22" t="s">
        <v>123</v>
      </c>
    </row>
    <row r="8" spans="1:19" x14ac:dyDescent="0.55000000000000004">
      <c r="A8" s="1" t="s">
        <v>132</v>
      </c>
      <c r="C8" s="1" t="s">
        <v>133</v>
      </c>
      <c r="D8" s="1"/>
      <c r="E8" s="1" t="s">
        <v>134</v>
      </c>
      <c r="F8" s="1"/>
      <c r="G8" s="1" t="s">
        <v>135</v>
      </c>
      <c r="H8" s="1"/>
      <c r="I8" s="1">
        <v>8</v>
      </c>
      <c r="J8" s="1"/>
      <c r="K8" s="2">
        <v>44377760143</v>
      </c>
      <c r="L8" s="1"/>
      <c r="M8" s="2">
        <v>1119687681457</v>
      </c>
      <c r="N8" s="1"/>
      <c r="O8" s="2">
        <v>1088806039779</v>
      </c>
      <c r="P8" s="1"/>
      <c r="Q8" s="2">
        <f>K8+M8-O8</f>
        <v>75259401821</v>
      </c>
      <c r="S8" s="10">
        <v>1.92599854552216E-2</v>
      </c>
    </row>
    <row r="9" spans="1:19" x14ac:dyDescent="0.55000000000000004">
      <c r="A9" s="1" t="s">
        <v>132</v>
      </c>
      <c r="C9" s="1" t="s">
        <v>136</v>
      </c>
      <c r="D9" s="1"/>
      <c r="E9" s="1" t="s">
        <v>137</v>
      </c>
      <c r="F9" s="1"/>
      <c r="G9" s="1" t="s">
        <v>138</v>
      </c>
      <c r="H9" s="1"/>
      <c r="I9" s="1">
        <v>8</v>
      </c>
      <c r="J9" s="1"/>
      <c r="K9" s="2">
        <v>6170427620</v>
      </c>
      <c r="L9" s="1"/>
      <c r="M9" s="2">
        <v>237971609105</v>
      </c>
      <c r="N9" s="1"/>
      <c r="O9" s="2">
        <v>176836755128</v>
      </c>
      <c r="P9" s="1"/>
      <c r="Q9" s="2">
        <f t="shared" ref="Q9:Q10" si="0">K9+M9-O9</f>
        <v>67305281597</v>
      </c>
      <c r="S9" s="10">
        <v>1.7224409352880363E-2</v>
      </c>
    </row>
    <row r="10" spans="1:19" x14ac:dyDescent="0.55000000000000004">
      <c r="A10" s="1" t="s">
        <v>139</v>
      </c>
      <c r="C10" s="1" t="s">
        <v>140</v>
      </c>
      <c r="D10" s="1"/>
      <c r="E10" s="1" t="s">
        <v>134</v>
      </c>
      <c r="F10" s="1"/>
      <c r="G10" s="1" t="s">
        <v>141</v>
      </c>
      <c r="H10" s="1"/>
      <c r="I10" s="1">
        <v>10</v>
      </c>
      <c r="J10" s="1"/>
      <c r="K10" s="2">
        <v>20719342439</v>
      </c>
      <c r="L10" s="1"/>
      <c r="M10" s="2">
        <v>486778167508</v>
      </c>
      <c r="N10" s="1"/>
      <c r="O10" s="2">
        <v>497858846566</v>
      </c>
      <c r="P10" s="1"/>
      <c r="Q10" s="2">
        <f t="shared" si="0"/>
        <v>9638663381</v>
      </c>
      <c r="S10" s="10">
        <v>2.466675419070855E-3</v>
      </c>
    </row>
    <row r="11" spans="1:19" ht="24.75" thickBot="1" x14ac:dyDescent="0.6">
      <c r="K11" s="14">
        <f>SUM(K8:K10)</f>
        <v>71267530202</v>
      </c>
      <c r="M11" s="14">
        <f>SUM(M8:M10)</f>
        <v>1844437458070</v>
      </c>
      <c r="O11" s="14">
        <f>SUM(O8:O10)</f>
        <v>1763501641473</v>
      </c>
      <c r="Q11" s="14">
        <f>SUM(Q8:Q10)</f>
        <v>152203346799</v>
      </c>
      <c r="S11" s="11">
        <f>SUM(S8:S10)</f>
        <v>3.895107022717282E-2</v>
      </c>
    </row>
    <row r="12" spans="1:19" ht="24.75" thickTop="1" x14ac:dyDescent="0.55000000000000004"/>
    <row r="13" spans="1:19" x14ac:dyDescent="0.55000000000000004">
      <c r="Q13" s="5"/>
      <c r="S13" s="15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pageSetup orientation="portrait" r:id="rId1"/>
  <ignoredErrors>
    <ignoredError sqref="C8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N14"/>
  <sheetViews>
    <sheetView rightToLeft="1" workbookViewId="0">
      <selection activeCell="E19" sqref="E19"/>
    </sheetView>
  </sheetViews>
  <sheetFormatPr defaultRowHeight="24" x14ac:dyDescent="0.55000000000000004"/>
  <cols>
    <col min="1" max="1" width="25" style="3" bestFit="1" customWidth="1"/>
    <col min="2" max="2" width="1" style="3" customWidth="1"/>
    <col min="3" max="3" width="18.28515625" style="3" customWidth="1"/>
    <col min="4" max="4" width="1" style="3" customWidth="1"/>
    <col min="5" max="5" width="21.7109375" style="3" bestFit="1" customWidth="1"/>
    <col min="6" max="6" width="1" style="3" customWidth="1"/>
    <col min="7" max="7" width="33.42578125" style="3" bestFit="1" customWidth="1"/>
    <col min="8" max="8" width="1" style="3" customWidth="1"/>
    <col min="9" max="9" width="21.7109375" style="3" customWidth="1"/>
    <col min="10" max="13" width="9.140625" style="3"/>
    <col min="14" max="14" width="21" style="3" bestFit="1" customWidth="1"/>
    <col min="15" max="16384" width="9.140625" style="3"/>
  </cols>
  <sheetData>
    <row r="2" spans="1:14" ht="24.75" x14ac:dyDescent="0.55000000000000004">
      <c r="A2" s="19" t="s">
        <v>0</v>
      </c>
      <c r="B2" s="19"/>
      <c r="C2" s="19"/>
      <c r="D2" s="19"/>
      <c r="E2" s="19"/>
      <c r="F2" s="19"/>
      <c r="G2" s="19"/>
    </row>
    <row r="3" spans="1:14" ht="24.75" x14ac:dyDescent="0.55000000000000004">
      <c r="A3" s="19" t="s">
        <v>142</v>
      </c>
      <c r="B3" s="19"/>
      <c r="C3" s="19"/>
      <c r="D3" s="19"/>
      <c r="E3" s="19"/>
      <c r="F3" s="19"/>
      <c r="G3" s="19"/>
    </row>
    <row r="4" spans="1:14" ht="24.75" x14ac:dyDescent="0.55000000000000004">
      <c r="A4" s="19" t="s">
        <v>2</v>
      </c>
      <c r="B4" s="19"/>
      <c r="C4" s="19"/>
      <c r="D4" s="19"/>
      <c r="E4" s="19"/>
      <c r="F4" s="19"/>
      <c r="G4" s="19"/>
      <c r="N4" s="15"/>
    </row>
    <row r="6" spans="1:14" ht="24.75" x14ac:dyDescent="0.55000000000000004">
      <c r="A6" s="21" t="s">
        <v>146</v>
      </c>
      <c r="C6" s="21" t="s">
        <v>129</v>
      </c>
      <c r="E6" s="21" t="s">
        <v>179</v>
      </c>
      <c r="G6" s="21" t="s">
        <v>13</v>
      </c>
      <c r="N6" s="16"/>
    </row>
    <row r="7" spans="1:14" x14ac:dyDescent="0.55000000000000004">
      <c r="A7" s="1" t="s">
        <v>188</v>
      </c>
      <c r="C7" s="2">
        <f>'سرمایه‌گذاری در سهام'!I23</f>
        <v>369684368</v>
      </c>
      <c r="E7" s="10">
        <f>C7/$C$11</f>
        <v>6.1361661040519547E-3</v>
      </c>
      <c r="G7" s="10">
        <v>9.4607655368262952E-5</v>
      </c>
      <c r="I7" s="5"/>
    </row>
    <row r="8" spans="1:14" x14ac:dyDescent="0.55000000000000004">
      <c r="A8" s="1" t="s">
        <v>189</v>
      </c>
      <c r="C8" s="2">
        <f>'سرمایه‌گذاری در اوراق بهادار'!I39</f>
        <v>59823454823</v>
      </c>
      <c r="E8" s="10">
        <f t="shared" ref="E8:E10" si="0">C8/$C$11</f>
        <v>0.99297316166794491</v>
      </c>
      <c r="G8" s="10">
        <v>1.5309700075912413E-2</v>
      </c>
      <c r="I8" s="5"/>
      <c r="N8" s="16"/>
    </row>
    <row r="9" spans="1:14" x14ac:dyDescent="0.55000000000000004">
      <c r="A9" s="1" t="s">
        <v>190</v>
      </c>
      <c r="C9" s="2">
        <f>'درآمد سپرده بانکی'!E10</f>
        <v>53357318</v>
      </c>
      <c r="E9" s="10">
        <f t="shared" si="0"/>
        <v>8.8564568711956254E-4</v>
      </c>
      <c r="G9" s="10">
        <v>1.3654920763971316E-5</v>
      </c>
      <c r="I9" s="5"/>
    </row>
    <row r="10" spans="1:14" x14ac:dyDescent="0.55000000000000004">
      <c r="A10" s="1" t="s">
        <v>197</v>
      </c>
      <c r="C10" s="2">
        <f>'سایر درآمدها'!C10</f>
        <v>302833</v>
      </c>
      <c r="E10" s="10">
        <f t="shared" si="0"/>
        <v>5.0265408836230955E-6</v>
      </c>
      <c r="G10" s="10">
        <v>7.7499409166625012E-8</v>
      </c>
      <c r="I10" s="5"/>
    </row>
    <row r="11" spans="1:14" ht="24.75" thickBot="1" x14ac:dyDescent="0.6">
      <c r="A11" s="1"/>
      <c r="C11" s="8">
        <f>SUM(C7:C10)</f>
        <v>60246799342</v>
      </c>
      <c r="E11" s="13">
        <f>SUM(E7:E10)</f>
        <v>1</v>
      </c>
      <c r="G11" s="13">
        <f>SUM(G7:G10)</f>
        <v>1.5418040151453814E-2</v>
      </c>
      <c r="I11" s="5"/>
    </row>
    <row r="12" spans="1:14" ht="24.75" thickTop="1" x14ac:dyDescent="0.55000000000000004">
      <c r="I12" s="5"/>
    </row>
    <row r="13" spans="1:14" x14ac:dyDescent="0.55000000000000004">
      <c r="G13" s="15"/>
      <c r="I13" s="5"/>
    </row>
    <row r="14" spans="1:14" x14ac:dyDescent="0.55000000000000004">
      <c r="G14" s="15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1"/>
  <sheetViews>
    <sheetView rightToLeft="1" workbookViewId="0">
      <selection activeCell="G20" sqref="G20"/>
    </sheetView>
  </sheetViews>
  <sheetFormatPr defaultRowHeight="24" x14ac:dyDescent="0.55000000000000004"/>
  <cols>
    <col min="1" max="1" width="33.140625" style="3" bestFit="1" customWidth="1"/>
    <col min="2" max="2" width="1" style="3" customWidth="1"/>
    <col min="3" max="3" width="18.28515625" style="3" bestFit="1" customWidth="1"/>
    <col min="4" max="4" width="1" style="3" customWidth="1"/>
    <col min="5" max="5" width="17.28515625" style="3" bestFit="1" customWidth="1"/>
    <col min="6" max="6" width="1" style="3" customWidth="1"/>
    <col min="7" max="7" width="10.28515625" style="3" bestFit="1" customWidth="1"/>
    <col min="8" max="8" width="1" style="3" customWidth="1"/>
    <col min="9" max="9" width="15.42578125" style="3" bestFit="1" customWidth="1"/>
    <col min="10" max="10" width="1" style="3" customWidth="1"/>
    <col min="11" max="11" width="13.42578125" style="3" bestFit="1" customWidth="1"/>
    <col min="12" max="12" width="1" style="3" customWidth="1"/>
    <col min="13" max="13" width="15.42578125" style="3" bestFit="1" customWidth="1"/>
    <col min="14" max="14" width="1" style="3" customWidth="1"/>
    <col min="15" max="15" width="16.5703125" style="3" bestFit="1" customWidth="1"/>
    <col min="16" max="16" width="1" style="3" customWidth="1"/>
    <col min="17" max="17" width="13.42578125" style="3" bestFit="1" customWidth="1"/>
    <col min="18" max="18" width="1" style="3" customWidth="1"/>
    <col min="19" max="19" width="16.5703125" style="3" bestFit="1" customWidth="1"/>
    <col min="20" max="20" width="1" style="3" customWidth="1"/>
    <col min="21" max="21" width="9.140625" style="3" customWidth="1"/>
    <col min="22" max="16384" width="9.140625" style="3"/>
  </cols>
  <sheetData>
    <row r="2" spans="1:19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 x14ac:dyDescent="0.55000000000000004">
      <c r="A3" s="19" t="s">
        <v>142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 x14ac:dyDescent="0.55000000000000004">
      <c r="A6" s="21" t="s">
        <v>143</v>
      </c>
      <c r="B6" s="21" t="s">
        <v>143</v>
      </c>
      <c r="C6" s="21" t="s">
        <v>143</v>
      </c>
      <c r="D6" s="21" t="s">
        <v>143</v>
      </c>
      <c r="E6" s="21" t="s">
        <v>143</v>
      </c>
      <c r="F6" s="21" t="s">
        <v>143</v>
      </c>
      <c r="G6" s="21" t="s">
        <v>143</v>
      </c>
      <c r="I6" s="21" t="s">
        <v>144</v>
      </c>
      <c r="J6" s="21" t="s">
        <v>144</v>
      </c>
      <c r="K6" s="21" t="s">
        <v>144</v>
      </c>
      <c r="L6" s="21" t="s">
        <v>144</v>
      </c>
      <c r="M6" s="21" t="s">
        <v>144</v>
      </c>
      <c r="O6" s="21" t="s">
        <v>145</v>
      </c>
      <c r="P6" s="21" t="s">
        <v>145</v>
      </c>
      <c r="Q6" s="21" t="s">
        <v>145</v>
      </c>
      <c r="R6" s="21" t="s">
        <v>145</v>
      </c>
      <c r="S6" s="21" t="s">
        <v>145</v>
      </c>
    </row>
    <row r="7" spans="1:19" ht="24.75" x14ac:dyDescent="0.55000000000000004">
      <c r="A7" s="21" t="s">
        <v>146</v>
      </c>
      <c r="C7" s="21" t="s">
        <v>147</v>
      </c>
      <c r="E7" s="21" t="s">
        <v>34</v>
      </c>
      <c r="G7" s="21" t="s">
        <v>35</v>
      </c>
      <c r="I7" s="21" t="s">
        <v>148</v>
      </c>
      <c r="K7" s="21" t="s">
        <v>149</v>
      </c>
      <c r="M7" s="21" t="s">
        <v>150</v>
      </c>
      <c r="O7" s="21" t="s">
        <v>148</v>
      </c>
      <c r="Q7" s="21" t="s">
        <v>149</v>
      </c>
      <c r="S7" s="21" t="s">
        <v>150</v>
      </c>
    </row>
    <row r="8" spans="1:19" x14ac:dyDescent="0.55000000000000004">
      <c r="A8" s="1" t="s">
        <v>113</v>
      </c>
      <c r="C8" s="1" t="s">
        <v>193</v>
      </c>
      <c r="E8" s="3" t="s">
        <v>115</v>
      </c>
      <c r="G8" s="2">
        <v>18</v>
      </c>
      <c r="H8" s="1"/>
      <c r="I8" s="2">
        <v>7337239078</v>
      </c>
      <c r="J8" s="1"/>
      <c r="K8" s="1">
        <v>0</v>
      </c>
      <c r="L8" s="1"/>
      <c r="M8" s="2">
        <v>7337239078</v>
      </c>
      <c r="N8" s="1"/>
      <c r="O8" s="2">
        <v>37656941585</v>
      </c>
      <c r="P8" s="1"/>
      <c r="Q8" s="1">
        <v>0</v>
      </c>
      <c r="R8" s="1"/>
      <c r="S8" s="2">
        <v>37656941585</v>
      </c>
    </row>
    <row r="9" spans="1:19" x14ac:dyDescent="0.55000000000000004">
      <c r="A9" s="1" t="s">
        <v>104</v>
      </c>
      <c r="C9" s="1" t="s">
        <v>193</v>
      </c>
      <c r="E9" s="3" t="s">
        <v>106</v>
      </c>
      <c r="G9" s="2">
        <v>16</v>
      </c>
      <c r="H9" s="1"/>
      <c r="I9" s="2">
        <v>1437539494</v>
      </c>
      <c r="J9" s="1"/>
      <c r="K9" s="1">
        <v>0</v>
      </c>
      <c r="L9" s="1"/>
      <c r="M9" s="2">
        <v>1437539494</v>
      </c>
      <c r="N9" s="1"/>
      <c r="O9" s="2">
        <v>6779329333</v>
      </c>
      <c r="P9" s="1"/>
      <c r="Q9" s="1">
        <v>0</v>
      </c>
      <c r="R9" s="1"/>
      <c r="S9" s="2">
        <v>6779329333</v>
      </c>
    </row>
    <row r="10" spans="1:19" x14ac:dyDescent="0.55000000000000004">
      <c r="A10" s="1" t="s">
        <v>107</v>
      </c>
      <c r="C10" s="1" t="s">
        <v>193</v>
      </c>
      <c r="E10" s="3" t="s">
        <v>109</v>
      </c>
      <c r="G10" s="2">
        <v>16</v>
      </c>
      <c r="H10" s="1"/>
      <c r="I10" s="2">
        <v>1317220919</v>
      </c>
      <c r="J10" s="1"/>
      <c r="K10" s="1">
        <v>0</v>
      </c>
      <c r="L10" s="1"/>
      <c r="M10" s="2">
        <v>1317220919</v>
      </c>
      <c r="N10" s="1"/>
      <c r="O10" s="2">
        <v>6793538700</v>
      </c>
      <c r="P10" s="1"/>
      <c r="Q10" s="1">
        <v>0</v>
      </c>
      <c r="R10" s="1"/>
      <c r="S10" s="2">
        <v>6793538700</v>
      </c>
    </row>
    <row r="11" spans="1:19" x14ac:dyDescent="0.55000000000000004">
      <c r="A11" s="1" t="s">
        <v>110</v>
      </c>
      <c r="C11" s="1" t="s">
        <v>193</v>
      </c>
      <c r="E11" s="3" t="s">
        <v>112</v>
      </c>
      <c r="G11" s="2">
        <v>17</v>
      </c>
      <c r="H11" s="1"/>
      <c r="I11" s="2">
        <v>2691179347</v>
      </c>
      <c r="J11" s="1"/>
      <c r="K11" s="1">
        <v>0</v>
      </c>
      <c r="L11" s="1"/>
      <c r="M11" s="2">
        <v>2691179347</v>
      </c>
      <c r="N11" s="1"/>
      <c r="O11" s="2">
        <v>14403096481</v>
      </c>
      <c r="P11" s="1"/>
      <c r="Q11" s="1">
        <v>0</v>
      </c>
      <c r="R11" s="1"/>
      <c r="S11" s="2">
        <v>14403096481</v>
      </c>
    </row>
    <row r="12" spans="1:19" x14ac:dyDescent="0.55000000000000004">
      <c r="A12" s="1" t="s">
        <v>101</v>
      </c>
      <c r="C12" s="1" t="s">
        <v>193</v>
      </c>
      <c r="E12" s="3" t="s">
        <v>103</v>
      </c>
      <c r="G12" s="2">
        <v>17</v>
      </c>
      <c r="H12" s="1"/>
      <c r="I12" s="2">
        <v>2768033375</v>
      </c>
      <c r="J12" s="1"/>
      <c r="K12" s="1">
        <v>0</v>
      </c>
      <c r="L12" s="1"/>
      <c r="M12" s="2">
        <v>2768033375</v>
      </c>
      <c r="N12" s="1"/>
      <c r="O12" s="2">
        <v>14327977167</v>
      </c>
      <c r="P12" s="1"/>
      <c r="Q12" s="1">
        <v>0</v>
      </c>
      <c r="R12" s="1"/>
      <c r="S12" s="2">
        <v>14327977167</v>
      </c>
    </row>
    <row r="13" spans="1:19" x14ac:dyDescent="0.55000000000000004">
      <c r="A13" s="1" t="s">
        <v>116</v>
      </c>
      <c r="C13" s="1" t="s">
        <v>193</v>
      </c>
      <c r="E13" s="3" t="s">
        <v>117</v>
      </c>
      <c r="G13" s="2">
        <v>17</v>
      </c>
      <c r="H13" s="1"/>
      <c r="I13" s="2">
        <v>2211625677</v>
      </c>
      <c r="J13" s="1"/>
      <c r="K13" s="1">
        <v>0</v>
      </c>
      <c r="L13" s="1"/>
      <c r="M13" s="2">
        <v>2211625677</v>
      </c>
      <c r="N13" s="1"/>
      <c r="O13" s="2">
        <v>2211625677</v>
      </c>
      <c r="P13" s="1"/>
      <c r="Q13" s="1">
        <v>0</v>
      </c>
      <c r="R13" s="1"/>
      <c r="S13" s="2">
        <v>2211625677</v>
      </c>
    </row>
    <row r="14" spans="1:19" x14ac:dyDescent="0.55000000000000004">
      <c r="A14" s="1" t="s">
        <v>95</v>
      </c>
      <c r="C14" s="1" t="s">
        <v>193</v>
      </c>
      <c r="E14" s="3" t="s">
        <v>97</v>
      </c>
      <c r="G14" s="2">
        <v>15</v>
      </c>
      <c r="H14" s="1"/>
      <c r="I14" s="2">
        <v>2284986414</v>
      </c>
      <c r="J14" s="1"/>
      <c r="K14" s="1">
        <v>0</v>
      </c>
      <c r="L14" s="1"/>
      <c r="M14" s="2">
        <v>2284986414</v>
      </c>
      <c r="N14" s="1"/>
      <c r="O14" s="2">
        <v>10927182275</v>
      </c>
      <c r="P14" s="1"/>
      <c r="Q14" s="1">
        <v>0</v>
      </c>
      <c r="R14" s="1"/>
      <c r="S14" s="2">
        <v>10927182275</v>
      </c>
    </row>
    <row r="15" spans="1:19" x14ac:dyDescent="0.55000000000000004">
      <c r="A15" s="1" t="s">
        <v>92</v>
      </c>
      <c r="C15" s="1" t="s">
        <v>193</v>
      </c>
      <c r="E15" s="3" t="s">
        <v>94</v>
      </c>
      <c r="G15" s="2">
        <v>15</v>
      </c>
      <c r="H15" s="1"/>
      <c r="I15" s="2">
        <v>2299486591</v>
      </c>
      <c r="J15" s="1"/>
      <c r="K15" s="1">
        <v>0</v>
      </c>
      <c r="L15" s="1"/>
      <c r="M15" s="2">
        <v>2299486591</v>
      </c>
      <c r="N15" s="1"/>
      <c r="O15" s="2">
        <v>10912760051</v>
      </c>
      <c r="P15" s="1"/>
      <c r="Q15" s="1">
        <v>0</v>
      </c>
      <c r="R15" s="1"/>
      <c r="S15" s="2">
        <v>10912760051</v>
      </c>
    </row>
    <row r="16" spans="1:19" x14ac:dyDescent="0.55000000000000004">
      <c r="A16" s="1" t="s">
        <v>98</v>
      </c>
      <c r="C16" s="1" t="s">
        <v>193</v>
      </c>
      <c r="E16" s="3" t="s">
        <v>100</v>
      </c>
      <c r="G16" s="2">
        <v>16</v>
      </c>
      <c r="H16" s="1"/>
      <c r="I16" s="2">
        <v>1420951360</v>
      </c>
      <c r="J16" s="1"/>
      <c r="K16" s="1">
        <v>0</v>
      </c>
      <c r="L16" s="1"/>
      <c r="M16" s="2">
        <v>1420951360</v>
      </c>
      <c r="N16" s="1"/>
      <c r="O16" s="2">
        <v>6696923765</v>
      </c>
      <c r="P16" s="1"/>
      <c r="Q16" s="1">
        <v>0</v>
      </c>
      <c r="R16" s="1"/>
      <c r="S16" s="2">
        <v>6696923765</v>
      </c>
    </row>
    <row r="17" spans="1:19" x14ac:dyDescent="0.55000000000000004">
      <c r="A17" s="1" t="s">
        <v>89</v>
      </c>
      <c r="C17" s="1" t="s">
        <v>193</v>
      </c>
      <c r="E17" s="3" t="s">
        <v>91</v>
      </c>
      <c r="G17" s="2">
        <v>15</v>
      </c>
      <c r="H17" s="1"/>
      <c r="I17" s="2">
        <v>268573636</v>
      </c>
      <c r="J17" s="1"/>
      <c r="K17" s="1">
        <v>0</v>
      </c>
      <c r="L17" s="1"/>
      <c r="M17" s="2">
        <v>268573636</v>
      </c>
      <c r="N17" s="1"/>
      <c r="O17" s="2">
        <v>915778688</v>
      </c>
      <c r="P17" s="1"/>
      <c r="Q17" s="1">
        <v>0</v>
      </c>
      <c r="R17" s="1"/>
      <c r="S17" s="2">
        <v>915778688</v>
      </c>
    </row>
    <row r="18" spans="1:19" x14ac:dyDescent="0.55000000000000004">
      <c r="A18" s="1" t="s">
        <v>132</v>
      </c>
      <c r="C18" s="2">
        <v>1</v>
      </c>
      <c r="E18" s="1" t="s">
        <v>193</v>
      </c>
      <c r="G18" s="1">
        <v>8</v>
      </c>
      <c r="H18" s="1"/>
      <c r="I18" s="2">
        <v>47771403</v>
      </c>
      <c r="J18" s="1"/>
      <c r="K18" s="1">
        <v>0</v>
      </c>
      <c r="L18" s="1"/>
      <c r="M18" s="2">
        <v>47771403</v>
      </c>
      <c r="N18" s="1"/>
      <c r="O18" s="2">
        <v>47771403</v>
      </c>
      <c r="P18" s="1"/>
      <c r="Q18" s="1">
        <v>0</v>
      </c>
      <c r="R18" s="1"/>
      <c r="S18" s="2">
        <v>47771403</v>
      </c>
    </row>
    <row r="19" spans="1:19" x14ac:dyDescent="0.55000000000000004">
      <c r="A19" s="1" t="s">
        <v>139</v>
      </c>
      <c r="C19" s="2">
        <v>17</v>
      </c>
      <c r="E19" s="1" t="s">
        <v>193</v>
      </c>
      <c r="G19" s="1">
        <v>10</v>
      </c>
      <c r="H19" s="1"/>
      <c r="I19" s="2">
        <v>5585915</v>
      </c>
      <c r="J19" s="1"/>
      <c r="K19" s="1">
        <v>0</v>
      </c>
      <c r="L19" s="1"/>
      <c r="M19" s="2">
        <v>5585915</v>
      </c>
      <c r="N19" s="1"/>
      <c r="O19" s="2">
        <v>72006538</v>
      </c>
      <c r="P19" s="1"/>
      <c r="Q19" s="1">
        <v>0</v>
      </c>
      <c r="R19" s="1"/>
      <c r="S19" s="2">
        <v>72006538</v>
      </c>
    </row>
    <row r="20" spans="1:19" ht="24.75" thickBot="1" x14ac:dyDescent="0.6">
      <c r="I20" s="8">
        <f>SUM(I8:I19)</f>
        <v>24090193209</v>
      </c>
      <c r="K20" s="7">
        <f>SUM(K8:K19)</f>
        <v>0</v>
      </c>
      <c r="M20" s="8">
        <f>SUM(M8:M19)</f>
        <v>24090193209</v>
      </c>
      <c r="O20" s="8">
        <f>SUM(O8:O19)</f>
        <v>111744931663</v>
      </c>
      <c r="Q20" s="7">
        <f>SUM(Q8:Q19)</f>
        <v>0</v>
      </c>
      <c r="S20" s="8">
        <f>SUM(S8:S19)</f>
        <v>111744931663</v>
      </c>
    </row>
    <row r="21" spans="1:19" ht="24.75" thickTop="1" x14ac:dyDescent="0.55000000000000004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8"/>
  <sheetViews>
    <sheetView rightToLeft="1" workbookViewId="0">
      <selection activeCell="A4" sqref="A4:S4"/>
    </sheetView>
  </sheetViews>
  <sheetFormatPr defaultRowHeight="24" x14ac:dyDescent="0.55000000000000004"/>
  <cols>
    <col min="1" max="1" width="28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 x14ac:dyDescent="0.55000000000000004">
      <c r="A3" s="19" t="s">
        <v>142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 x14ac:dyDescent="0.55000000000000004">
      <c r="A6" s="20" t="s">
        <v>3</v>
      </c>
      <c r="C6" s="21" t="s">
        <v>152</v>
      </c>
      <c r="D6" s="21" t="s">
        <v>152</v>
      </c>
      <c r="E6" s="21" t="s">
        <v>152</v>
      </c>
      <c r="F6" s="21" t="s">
        <v>152</v>
      </c>
      <c r="G6" s="21" t="s">
        <v>152</v>
      </c>
      <c r="I6" s="21" t="s">
        <v>144</v>
      </c>
      <c r="J6" s="21" t="s">
        <v>144</v>
      </c>
      <c r="K6" s="21" t="s">
        <v>144</v>
      </c>
      <c r="L6" s="21" t="s">
        <v>144</v>
      </c>
      <c r="M6" s="21" t="s">
        <v>144</v>
      </c>
      <c r="O6" s="21" t="s">
        <v>145</v>
      </c>
      <c r="P6" s="21" t="s">
        <v>145</v>
      </c>
      <c r="Q6" s="21" t="s">
        <v>145</v>
      </c>
      <c r="R6" s="21" t="s">
        <v>145</v>
      </c>
      <c r="S6" s="21" t="s">
        <v>145</v>
      </c>
    </row>
    <row r="7" spans="1:19" ht="24.75" x14ac:dyDescent="0.55000000000000004">
      <c r="A7" s="21" t="s">
        <v>3</v>
      </c>
      <c r="C7" s="21" t="s">
        <v>153</v>
      </c>
      <c r="E7" s="21" t="s">
        <v>154</v>
      </c>
      <c r="G7" s="21" t="s">
        <v>155</v>
      </c>
      <c r="I7" s="21" t="s">
        <v>156</v>
      </c>
      <c r="K7" s="21" t="s">
        <v>149</v>
      </c>
      <c r="M7" s="21" t="s">
        <v>157</v>
      </c>
      <c r="O7" s="21" t="s">
        <v>156</v>
      </c>
      <c r="Q7" s="21" t="s">
        <v>149</v>
      </c>
      <c r="S7" s="21" t="s">
        <v>157</v>
      </c>
    </row>
    <row r="8" spans="1:19" x14ac:dyDescent="0.55000000000000004">
      <c r="A8" s="1" t="s">
        <v>19</v>
      </c>
      <c r="C8" s="1" t="s">
        <v>158</v>
      </c>
      <c r="E8" s="2">
        <v>2000000</v>
      </c>
      <c r="G8" s="2">
        <v>800</v>
      </c>
      <c r="I8" s="2">
        <v>0</v>
      </c>
      <c r="K8" s="2">
        <v>0</v>
      </c>
      <c r="M8" s="2">
        <f>I8-K8</f>
        <v>0</v>
      </c>
      <c r="O8" s="2">
        <v>1600000000</v>
      </c>
      <c r="Q8" s="2">
        <v>0</v>
      </c>
      <c r="S8" s="2">
        <f>O8-Q8</f>
        <v>1600000000</v>
      </c>
    </row>
    <row r="9" spans="1:19" x14ac:dyDescent="0.55000000000000004">
      <c r="A9" s="1" t="s">
        <v>21</v>
      </c>
      <c r="C9" s="1" t="s">
        <v>159</v>
      </c>
      <c r="E9" s="2">
        <v>2300000</v>
      </c>
      <c r="G9" s="2">
        <v>800</v>
      </c>
      <c r="I9" s="2">
        <v>1840000000</v>
      </c>
      <c r="K9" s="2">
        <v>109072165</v>
      </c>
      <c r="M9" s="2">
        <f t="shared" ref="M9:M16" si="0">I9-K9</f>
        <v>1730927835</v>
      </c>
      <c r="O9" s="2">
        <v>1840000000</v>
      </c>
      <c r="Q9" s="2">
        <v>109072165</v>
      </c>
      <c r="S9" s="2">
        <f t="shared" ref="S9:S16" si="1">O9-Q9</f>
        <v>1730927835</v>
      </c>
    </row>
    <row r="10" spans="1:19" x14ac:dyDescent="0.55000000000000004">
      <c r="A10" s="1" t="s">
        <v>15</v>
      </c>
      <c r="C10" s="1" t="s">
        <v>160</v>
      </c>
      <c r="E10" s="2">
        <v>1500000</v>
      </c>
      <c r="G10" s="2">
        <v>6500</v>
      </c>
      <c r="I10" s="2">
        <v>9750000000</v>
      </c>
      <c r="K10" s="2">
        <v>397174770</v>
      </c>
      <c r="M10" s="2">
        <f t="shared" si="0"/>
        <v>9352825230</v>
      </c>
      <c r="O10" s="2">
        <v>9750000000</v>
      </c>
      <c r="Q10" s="2">
        <v>397174770</v>
      </c>
      <c r="S10" s="2">
        <f t="shared" si="1"/>
        <v>9352825230</v>
      </c>
    </row>
    <row r="11" spans="1:19" x14ac:dyDescent="0.55000000000000004">
      <c r="A11" s="1" t="s">
        <v>16</v>
      </c>
      <c r="C11" s="1" t="s">
        <v>161</v>
      </c>
      <c r="E11" s="2">
        <v>300000</v>
      </c>
      <c r="G11" s="2">
        <v>11500</v>
      </c>
      <c r="I11" s="2">
        <v>0</v>
      </c>
      <c r="K11" s="2">
        <v>0</v>
      </c>
      <c r="M11" s="2">
        <f t="shared" si="0"/>
        <v>0</v>
      </c>
      <c r="O11" s="2">
        <v>3450000000</v>
      </c>
      <c r="Q11" s="2">
        <v>0</v>
      </c>
      <c r="S11" s="2">
        <f t="shared" si="1"/>
        <v>3450000000</v>
      </c>
    </row>
    <row r="12" spans="1:19" x14ac:dyDescent="0.55000000000000004">
      <c r="A12" s="1" t="s">
        <v>20</v>
      </c>
      <c r="C12" s="1" t="s">
        <v>162</v>
      </c>
      <c r="E12" s="2">
        <v>36507</v>
      </c>
      <c r="G12" s="2">
        <v>3300</v>
      </c>
      <c r="I12" s="2">
        <v>120473100</v>
      </c>
      <c r="K12" s="2">
        <v>2504806</v>
      </c>
      <c r="M12" s="2">
        <f t="shared" si="0"/>
        <v>117968294</v>
      </c>
      <c r="O12" s="2">
        <v>120473100</v>
      </c>
      <c r="Q12" s="2">
        <v>2504806</v>
      </c>
      <c r="S12" s="2">
        <f t="shared" si="1"/>
        <v>117968294</v>
      </c>
    </row>
    <row r="13" spans="1:19" x14ac:dyDescent="0.55000000000000004">
      <c r="A13" s="1" t="s">
        <v>26</v>
      </c>
      <c r="C13" s="1" t="s">
        <v>163</v>
      </c>
      <c r="E13" s="2">
        <v>23043</v>
      </c>
      <c r="G13" s="2">
        <v>3000</v>
      </c>
      <c r="I13" s="2">
        <v>69129000</v>
      </c>
      <c r="K13" s="2">
        <v>1437290</v>
      </c>
      <c r="M13" s="2">
        <f t="shared" si="0"/>
        <v>67691710</v>
      </c>
      <c r="O13" s="2">
        <v>69129000</v>
      </c>
      <c r="Q13" s="2">
        <v>1437290</v>
      </c>
      <c r="S13" s="2">
        <f t="shared" si="1"/>
        <v>67691710</v>
      </c>
    </row>
    <row r="14" spans="1:19" x14ac:dyDescent="0.55000000000000004">
      <c r="A14" s="1" t="s">
        <v>17</v>
      </c>
      <c r="C14" s="1" t="s">
        <v>164</v>
      </c>
      <c r="E14" s="2">
        <v>6676</v>
      </c>
      <c r="G14" s="2">
        <v>110</v>
      </c>
      <c r="I14" s="2">
        <v>734360</v>
      </c>
      <c r="K14" s="2">
        <v>36790</v>
      </c>
      <c r="M14" s="2">
        <f t="shared" si="0"/>
        <v>697570</v>
      </c>
      <c r="O14" s="2">
        <v>734360</v>
      </c>
      <c r="Q14" s="2">
        <v>36790</v>
      </c>
      <c r="S14" s="2">
        <f t="shared" si="1"/>
        <v>697570</v>
      </c>
    </row>
    <row r="15" spans="1:19" x14ac:dyDescent="0.55000000000000004">
      <c r="A15" s="1" t="s">
        <v>24</v>
      </c>
      <c r="C15" s="1" t="s">
        <v>164</v>
      </c>
      <c r="E15" s="2">
        <v>6710</v>
      </c>
      <c r="G15" s="2">
        <v>850</v>
      </c>
      <c r="I15" s="2">
        <v>5703500</v>
      </c>
      <c r="K15" s="2">
        <v>285732</v>
      </c>
      <c r="M15" s="2">
        <f t="shared" si="0"/>
        <v>5417768</v>
      </c>
      <c r="O15" s="2">
        <v>5703500</v>
      </c>
      <c r="Q15" s="2">
        <v>285732</v>
      </c>
      <c r="S15" s="2">
        <f t="shared" si="1"/>
        <v>5417768</v>
      </c>
    </row>
    <row r="16" spans="1:19" x14ac:dyDescent="0.55000000000000004">
      <c r="A16" s="1" t="s">
        <v>25</v>
      </c>
      <c r="C16" s="1" t="s">
        <v>165</v>
      </c>
      <c r="E16" s="2">
        <v>38028</v>
      </c>
      <c r="G16" s="2">
        <v>165</v>
      </c>
      <c r="I16" s="2">
        <v>6274620</v>
      </c>
      <c r="K16" s="2">
        <v>375750</v>
      </c>
      <c r="M16" s="2">
        <f t="shared" si="0"/>
        <v>5898870</v>
      </c>
      <c r="O16" s="2">
        <v>6274620</v>
      </c>
      <c r="Q16" s="2">
        <v>375750</v>
      </c>
      <c r="S16" s="2">
        <f t="shared" si="1"/>
        <v>5898870</v>
      </c>
    </row>
    <row r="17" spans="9:19" ht="24.75" thickBot="1" x14ac:dyDescent="0.6">
      <c r="I17" s="8">
        <f>SUM(I8:I16)</f>
        <v>11792314580</v>
      </c>
      <c r="K17" s="8">
        <f>SUM(K8:K16)</f>
        <v>510887303</v>
      </c>
      <c r="M17" s="8">
        <f>SUM(M8:M16)</f>
        <v>11281427277</v>
      </c>
      <c r="O17" s="8">
        <f>SUM(O8:O16)</f>
        <v>16842314580</v>
      </c>
      <c r="Q17" s="8">
        <f>SUM(Q8:Q16)</f>
        <v>510887303</v>
      </c>
      <c r="S17" s="8">
        <f>SUM(S8:S16)</f>
        <v>16331427277</v>
      </c>
    </row>
    <row r="18" spans="9:19" ht="24.75" thickTop="1" x14ac:dyDescent="0.55000000000000004">
      <c r="I18" s="2"/>
      <c r="O18" s="2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47"/>
  <sheetViews>
    <sheetView rightToLeft="1" topLeftCell="A34" workbookViewId="0">
      <selection activeCell="Q47" sqref="Q47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39.7109375" style="1" bestFit="1" customWidth="1"/>
    <col min="10" max="10" width="1" style="1" customWidth="1"/>
    <col min="11" max="11" width="12.4257812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3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x14ac:dyDescent="0.55000000000000004">
      <c r="A3" s="19" t="s">
        <v>142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 x14ac:dyDescent="0.55000000000000004">
      <c r="A6" s="20" t="s">
        <v>3</v>
      </c>
      <c r="C6" s="21" t="s">
        <v>144</v>
      </c>
      <c r="D6" s="21" t="s">
        <v>144</v>
      </c>
      <c r="E6" s="21" t="s">
        <v>144</v>
      </c>
      <c r="F6" s="21" t="s">
        <v>144</v>
      </c>
      <c r="G6" s="21" t="s">
        <v>144</v>
      </c>
      <c r="H6" s="21" t="s">
        <v>144</v>
      </c>
      <c r="I6" s="21" t="s">
        <v>144</v>
      </c>
      <c r="K6" s="21" t="s">
        <v>145</v>
      </c>
      <c r="L6" s="21" t="s">
        <v>145</v>
      </c>
      <c r="M6" s="21" t="s">
        <v>145</v>
      </c>
      <c r="N6" s="21" t="s">
        <v>145</v>
      </c>
      <c r="O6" s="21" t="s">
        <v>145</v>
      </c>
      <c r="P6" s="21" t="s">
        <v>145</v>
      </c>
      <c r="Q6" s="21" t="s">
        <v>145</v>
      </c>
    </row>
    <row r="7" spans="1:17" ht="24.75" x14ac:dyDescent="0.55000000000000004">
      <c r="A7" s="21" t="s">
        <v>3</v>
      </c>
      <c r="C7" s="21" t="s">
        <v>7</v>
      </c>
      <c r="E7" s="21" t="s">
        <v>166</v>
      </c>
      <c r="G7" s="21" t="s">
        <v>167</v>
      </c>
      <c r="I7" s="21" t="s">
        <v>168</v>
      </c>
      <c r="K7" s="21" t="s">
        <v>7</v>
      </c>
      <c r="M7" s="21" t="s">
        <v>166</v>
      </c>
      <c r="O7" s="21" t="s">
        <v>167</v>
      </c>
      <c r="Q7" s="21" t="s">
        <v>168</v>
      </c>
    </row>
    <row r="8" spans="1:17" x14ac:dyDescent="0.55000000000000004">
      <c r="A8" s="1" t="s">
        <v>15</v>
      </c>
      <c r="C8" s="9">
        <v>1500000</v>
      </c>
      <c r="D8" s="9"/>
      <c r="E8" s="9">
        <v>59046570000</v>
      </c>
      <c r="F8" s="9"/>
      <c r="G8" s="9">
        <v>68416654568</v>
      </c>
      <c r="H8" s="9"/>
      <c r="I8" s="9">
        <f>E8-G8</f>
        <v>-9370084568</v>
      </c>
      <c r="J8" s="9"/>
      <c r="K8" s="9">
        <v>1500000</v>
      </c>
      <c r="L8" s="9"/>
      <c r="M8" s="9">
        <v>59046570000</v>
      </c>
      <c r="N8" s="9"/>
      <c r="O8" s="9">
        <v>68608072713</v>
      </c>
      <c r="P8" s="9"/>
      <c r="Q8" s="9">
        <f>M8-O8</f>
        <v>-9561502713</v>
      </c>
    </row>
    <row r="9" spans="1:17" x14ac:dyDescent="0.55000000000000004">
      <c r="A9" s="1" t="s">
        <v>16</v>
      </c>
      <c r="C9" s="9">
        <v>300000</v>
      </c>
      <c r="D9" s="9"/>
      <c r="E9" s="9">
        <v>26742728340</v>
      </c>
      <c r="F9" s="9"/>
      <c r="G9" s="9">
        <v>26680065559</v>
      </c>
      <c r="H9" s="9"/>
      <c r="I9" s="9">
        <f t="shared" ref="I9:I44" si="0">E9-G9</f>
        <v>62662781</v>
      </c>
      <c r="J9" s="9"/>
      <c r="K9" s="9">
        <v>300000</v>
      </c>
      <c r="L9" s="9"/>
      <c r="M9" s="9">
        <v>26742728340</v>
      </c>
      <c r="N9" s="9"/>
      <c r="O9" s="9">
        <v>30043936035</v>
      </c>
      <c r="P9" s="9"/>
      <c r="Q9" s="9">
        <f t="shared" ref="Q9:Q44" si="1">M9-O9</f>
        <v>-3301207695</v>
      </c>
    </row>
    <row r="10" spans="1:17" x14ac:dyDescent="0.55000000000000004">
      <c r="A10" s="1" t="s">
        <v>18</v>
      </c>
      <c r="C10" s="9">
        <v>175410</v>
      </c>
      <c r="D10" s="9"/>
      <c r="E10" s="9">
        <v>1554824390</v>
      </c>
      <c r="F10" s="9"/>
      <c r="G10" s="9">
        <v>1550554467</v>
      </c>
      <c r="H10" s="9"/>
      <c r="I10" s="9">
        <f t="shared" si="0"/>
        <v>4269923</v>
      </c>
      <c r="J10" s="9"/>
      <c r="K10" s="9">
        <v>175410</v>
      </c>
      <c r="L10" s="9"/>
      <c r="M10" s="9">
        <v>1554824390</v>
      </c>
      <c r="N10" s="9"/>
      <c r="O10" s="9">
        <v>1559202501</v>
      </c>
      <c r="P10" s="9"/>
      <c r="Q10" s="9">
        <f t="shared" si="1"/>
        <v>-4378111</v>
      </c>
    </row>
    <row r="11" spans="1:17" x14ac:dyDescent="0.55000000000000004">
      <c r="A11" s="1" t="s">
        <v>20</v>
      </c>
      <c r="C11" s="9">
        <v>36507</v>
      </c>
      <c r="D11" s="9"/>
      <c r="E11" s="9">
        <v>1431269055</v>
      </c>
      <c r="F11" s="9"/>
      <c r="G11" s="9">
        <v>1464931972</v>
      </c>
      <c r="H11" s="9"/>
      <c r="I11" s="9">
        <f t="shared" si="0"/>
        <v>-33662917</v>
      </c>
      <c r="J11" s="9"/>
      <c r="K11" s="9">
        <v>36507</v>
      </c>
      <c r="L11" s="9"/>
      <c r="M11" s="9">
        <v>1431269055</v>
      </c>
      <c r="N11" s="9"/>
      <c r="O11" s="9">
        <v>1465876000</v>
      </c>
      <c r="P11" s="9"/>
      <c r="Q11" s="9">
        <f t="shared" si="1"/>
        <v>-34606945</v>
      </c>
    </row>
    <row r="12" spans="1:17" x14ac:dyDescent="0.55000000000000004">
      <c r="A12" s="1" t="s">
        <v>26</v>
      </c>
      <c r="C12" s="9">
        <v>23043</v>
      </c>
      <c r="D12" s="9"/>
      <c r="E12" s="9">
        <v>412306094</v>
      </c>
      <c r="F12" s="9"/>
      <c r="G12" s="9">
        <v>484260201</v>
      </c>
      <c r="H12" s="9"/>
      <c r="I12" s="9">
        <f t="shared" si="0"/>
        <v>-71954107</v>
      </c>
      <c r="J12" s="9"/>
      <c r="K12" s="9">
        <v>23043</v>
      </c>
      <c r="L12" s="9"/>
      <c r="M12" s="9">
        <v>412306094</v>
      </c>
      <c r="N12" s="9"/>
      <c r="O12" s="9">
        <v>484260201</v>
      </c>
      <c r="P12" s="9"/>
      <c r="Q12" s="9">
        <f t="shared" si="1"/>
        <v>-71954107</v>
      </c>
    </row>
    <row r="13" spans="1:17" x14ac:dyDescent="0.55000000000000004">
      <c r="A13" s="1" t="s">
        <v>17</v>
      </c>
      <c r="C13" s="9">
        <v>6676</v>
      </c>
      <c r="D13" s="9"/>
      <c r="E13" s="9">
        <v>98070913</v>
      </c>
      <c r="F13" s="9"/>
      <c r="G13" s="9">
        <v>111998523</v>
      </c>
      <c r="H13" s="9"/>
      <c r="I13" s="9">
        <f t="shared" si="0"/>
        <v>-13927610</v>
      </c>
      <c r="J13" s="9"/>
      <c r="K13" s="9">
        <v>6676</v>
      </c>
      <c r="L13" s="9"/>
      <c r="M13" s="9">
        <v>98070913</v>
      </c>
      <c r="N13" s="9"/>
      <c r="O13" s="9">
        <v>111659975</v>
      </c>
      <c r="P13" s="9"/>
      <c r="Q13" s="9">
        <f t="shared" si="1"/>
        <v>-13589062</v>
      </c>
    </row>
    <row r="14" spans="1:17" x14ac:dyDescent="0.55000000000000004">
      <c r="A14" s="1" t="s">
        <v>24</v>
      </c>
      <c r="C14" s="9">
        <v>6710</v>
      </c>
      <c r="D14" s="9"/>
      <c r="E14" s="9">
        <v>99304084</v>
      </c>
      <c r="F14" s="9"/>
      <c r="G14" s="9">
        <v>104710614</v>
      </c>
      <c r="H14" s="9"/>
      <c r="I14" s="9">
        <f t="shared" si="0"/>
        <v>-5406530</v>
      </c>
      <c r="J14" s="9"/>
      <c r="K14" s="9">
        <v>6710</v>
      </c>
      <c r="L14" s="9"/>
      <c r="M14" s="9">
        <v>99304084</v>
      </c>
      <c r="N14" s="9"/>
      <c r="O14" s="9">
        <v>104090048</v>
      </c>
      <c r="P14" s="9"/>
      <c r="Q14" s="9">
        <f t="shared" si="1"/>
        <v>-4785964</v>
      </c>
    </row>
    <row r="15" spans="1:17" x14ac:dyDescent="0.55000000000000004">
      <c r="A15" s="1" t="s">
        <v>19</v>
      </c>
      <c r="C15" s="9">
        <v>4500000</v>
      </c>
      <c r="D15" s="9"/>
      <c r="E15" s="9">
        <v>57838799250</v>
      </c>
      <c r="F15" s="9"/>
      <c r="G15" s="9">
        <v>57650733784</v>
      </c>
      <c r="H15" s="9"/>
      <c r="I15" s="9">
        <f t="shared" si="0"/>
        <v>188065466</v>
      </c>
      <c r="J15" s="9"/>
      <c r="K15" s="9">
        <v>4500000</v>
      </c>
      <c r="L15" s="9"/>
      <c r="M15" s="9">
        <v>57838799250</v>
      </c>
      <c r="N15" s="9"/>
      <c r="O15" s="9">
        <v>59588122909</v>
      </c>
      <c r="P15" s="9"/>
      <c r="Q15" s="9">
        <f t="shared" si="1"/>
        <v>-1749323659</v>
      </c>
    </row>
    <row r="16" spans="1:17" x14ac:dyDescent="0.55000000000000004">
      <c r="A16" s="1" t="s">
        <v>22</v>
      </c>
      <c r="C16" s="9">
        <v>5023444</v>
      </c>
      <c r="D16" s="9"/>
      <c r="E16" s="9">
        <v>52382386793</v>
      </c>
      <c r="F16" s="9"/>
      <c r="G16" s="9">
        <v>52451980471</v>
      </c>
      <c r="H16" s="9"/>
      <c r="I16" s="9">
        <f t="shared" si="0"/>
        <v>-69593678</v>
      </c>
      <c r="J16" s="9"/>
      <c r="K16" s="9">
        <v>5023444</v>
      </c>
      <c r="L16" s="9"/>
      <c r="M16" s="9">
        <v>52382386793</v>
      </c>
      <c r="N16" s="9"/>
      <c r="O16" s="9">
        <v>52638572930</v>
      </c>
      <c r="P16" s="9"/>
      <c r="Q16" s="9">
        <f t="shared" si="1"/>
        <v>-256186137</v>
      </c>
    </row>
    <row r="17" spans="1:17" x14ac:dyDescent="0.55000000000000004">
      <c r="A17" s="1" t="s">
        <v>21</v>
      </c>
      <c r="C17" s="9">
        <v>2300000</v>
      </c>
      <c r="D17" s="9"/>
      <c r="E17" s="9">
        <v>34889166900</v>
      </c>
      <c r="F17" s="9"/>
      <c r="G17" s="9">
        <v>36688387589</v>
      </c>
      <c r="H17" s="9"/>
      <c r="I17" s="9">
        <f t="shared" si="0"/>
        <v>-1799220689</v>
      </c>
      <c r="J17" s="9"/>
      <c r="K17" s="9">
        <v>2300000</v>
      </c>
      <c r="L17" s="9"/>
      <c r="M17" s="9">
        <v>34889166900</v>
      </c>
      <c r="N17" s="9"/>
      <c r="O17" s="9">
        <v>36872291750</v>
      </c>
      <c r="P17" s="9"/>
      <c r="Q17" s="9">
        <f t="shared" si="1"/>
        <v>-1983124850</v>
      </c>
    </row>
    <row r="18" spans="1:17" x14ac:dyDescent="0.55000000000000004">
      <c r="A18" s="1" t="s">
        <v>25</v>
      </c>
      <c r="C18" s="9">
        <v>0</v>
      </c>
      <c r="D18" s="9"/>
      <c r="E18" s="9">
        <v>0</v>
      </c>
      <c r="F18" s="9"/>
      <c r="G18" s="9">
        <v>-32968</v>
      </c>
      <c r="H18" s="9"/>
      <c r="I18" s="9">
        <f t="shared" si="0"/>
        <v>32968</v>
      </c>
      <c r="J18" s="9"/>
      <c r="K18" s="9">
        <v>0</v>
      </c>
      <c r="L18" s="9"/>
      <c r="M18" s="9">
        <v>0</v>
      </c>
      <c r="N18" s="9"/>
      <c r="O18" s="9">
        <v>0</v>
      </c>
      <c r="P18" s="9"/>
      <c r="Q18" s="9">
        <f t="shared" si="1"/>
        <v>0</v>
      </c>
    </row>
    <row r="19" spans="1:17" x14ac:dyDescent="0.55000000000000004">
      <c r="A19" s="1" t="s">
        <v>23</v>
      </c>
      <c r="C19" s="9">
        <v>0</v>
      </c>
      <c r="D19" s="9"/>
      <c r="E19" s="9">
        <v>0</v>
      </c>
      <c r="F19" s="9"/>
      <c r="G19" s="9">
        <v>-2713734</v>
      </c>
      <c r="H19" s="9"/>
      <c r="I19" s="9">
        <f t="shared" si="0"/>
        <v>2713734</v>
      </c>
      <c r="J19" s="9"/>
      <c r="K19" s="9">
        <v>0</v>
      </c>
      <c r="L19" s="9"/>
      <c r="M19" s="9">
        <v>0</v>
      </c>
      <c r="N19" s="9"/>
      <c r="O19" s="9">
        <v>0</v>
      </c>
      <c r="P19" s="9"/>
      <c r="Q19" s="9">
        <f t="shared" si="1"/>
        <v>0</v>
      </c>
    </row>
    <row r="20" spans="1:17" x14ac:dyDescent="0.55000000000000004">
      <c r="A20" s="1" t="s">
        <v>56</v>
      </c>
      <c r="C20" s="9">
        <v>21064</v>
      </c>
      <c r="D20" s="9"/>
      <c r="E20" s="9">
        <v>20765339599</v>
      </c>
      <c r="F20" s="9"/>
      <c r="G20" s="9">
        <v>20413381835</v>
      </c>
      <c r="H20" s="9"/>
      <c r="I20" s="9">
        <f t="shared" si="0"/>
        <v>351957764</v>
      </c>
      <c r="J20" s="9"/>
      <c r="K20" s="9">
        <v>21064</v>
      </c>
      <c r="L20" s="9"/>
      <c r="M20" s="9">
        <v>20765339599</v>
      </c>
      <c r="N20" s="9"/>
      <c r="O20" s="9">
        <v>19166682233</v>
      </c>
      <c r="P20" s="9"/>
      <c r="Q20" s="9">
        <f t="shared" si="1"/>
        <v>1598657366</v>
      </c>
    </row>
    <row r="21" spans="1:17" x14ac:dyDescent="0.55000000000000004">
      <c r="A21" s="1" t="s">
        <v>62</v>
      </c>
      <c r="C21" s="9">
        <v>279619</v>
      </c>
      <c r="D21" s="9"/>
      <c r="E21" s="9">
        <v>266301124907</v>
      </c>
      <c r="F21" s="9"/>
      <c r="G21" s="9">
        <v>261578656861</v>
      </c>
      <c r="H21" s="9"/>
      <c r="I21" s="9">
        <f t="shared" si="0"/>
        <v>4722468046</v>
      </c>
      <c r="J21" s="9"/>
      <c r="K21" s="9">
        <v>279619</v>
      </c>
      <c r="L21" s="9"/>
      <c r="M21" s="9">
        <v>266301124907</v>
      </c>
      <c r="N21" s="9"/>
      <c r="O21" s="9">
        <v>246510090157</v>
      </c>
      <c r="P21" s="9"/>
      <c r="Q21" s="9">
        <f t="shared" si="1"/>
        <v>19791034750</v>
      </c>
    </row>
    <row r="22" spans="1:17" x14ac:dyDescent="0.55000000000000004">
      <c r="A22" s="1" t="s">
        <v>65</v>
      </c>
      <c r="C22" s="9">
        <v>14287</v>
      </c>
      <c r="D22" s="9"/>
      <c r="E22" s="9">
        <v>13439416179</v>
      </c>
      <c r="F22" s="9"/>
      <c r="G22" s="9">
        <v>13189510417</v>
      </c>
      <c r="H22" s="9"/>
      <c r="I22" s="9">
        <f t="shared" si="0"/>
        <v>249905762</v>
      </c>
      <c r="J22" s="9"/>
      <c r="K22" s="9">
        <v>14287</v>
      </c>
      <c r="L22" s="9"/>
      <c r="M22" s="9">
        <v>13439416179</v>
      </c>
      <c r="N22" s="9"/>
      <c r="O22" s="9">
        <v>12429054147</v>
      </c>
      <c r="P22" s="9"/>
      <c r="Q22" s="9">
        <f t="shared" si="1"/>
        <v>1010362032</v>
      </c>
    </row>
    <row r="23" spans="1:17" x14ac:dyDescent="0.55000000000000004">
      <c r="A23" s="1" t="s">
        <v>41</v>
      </c>
      <c r="C23" s="9">
        <v>121884</v>
      </c>
      <c r="D23" s="9"/>
      <c r="E23" s="9">
        <v>111200332010</v>
      </c>
      <c r="F23" s="9"/>
      <c r="G23" s="9">
        <v>109733480217</v>
      </c>
      <c r="H23" s="9"/>
      <c r="I23" s="9">
        <f t="shared" si="0"/>
        <v>1466851793</v>
      </c>
      <c r="J23" s="9"/>
      <c r="K23" s="9">
        <v>121884</v>
      </c>
      <c r="L23" s="9"/>
      <c r="M23" s="9">
        <v>111200332010</v>
      </c>
      <c r="N23" s="9"/>
      <c r="O23" s="9">
        <v>104790477445</v>
      </c>
      <c r="P23" s="9"/>
      <c r="Q23" s="9">
        <f t="shared" si="1"/>
        <v>6409854565</v>
      </c>
    </row>
    <row r="24" spans="1:17" x14ac:dyDescent="0.55000000000000004">
      <c r="A24" s="1" t="s">
        <v>80</v>
      </c>
      <c r="C24" s="9">
        <v>41418</v>
      </c>
      <c r="D24" s="9"/>
      <c r="E24" s="9">
        <v>39656924251</v>
      </c>
      <c r="F24" s="9"/>
      <c r="G24" s="9">
        <v>38925946229</v>
      </c>
      <c r="H24" s="9"/>
      <c r="I24" s="9">
        <f t="shared" si="0"/>
        <v>730978022</v>
      </c>
      <c r="J24" s="9"/>
      <c r="K24" s="9">
        <v>41418</v>
      </c>
      <c r="L24" s="9"/>
      <c r="M24" s="9">
        <v>39656924251</v>
      </c>
      <c r="N24" s="9"/>
      <c r="O24" s="9">
        <v>36666548321</v>
      </c>
      <c r="P24" s="9"/>
      <c r="Q24" s="9">
        <f t="shared" si="1"/>
        <v>2990375930</v>
      </c>
    </row>
    <row r="25" spans="1:17" x14ac:dyDescent="0.55000000000000004">
      <c r="A25" s="1" t="s">
        <v>86</v>
      </c>
      <c r="C25" s="9">
        <v>90670</v>
      </c>
      <c r="D25" s="9"/>
      <c r="E25" s="9">
        <v>83729446686</v>
      </c>
      <c r="F25" s="9"/>
      <c r="G25" s="9">
        <v>82727724781</v>
      </c>
      <c r="H25" s="9"/>
      <c r="I25" s="9">
        <f t="shared" si="0"/>
        <v>1001721905</v>
      </c>
      <c r="J25" s="9"/>
      <c r="K25" s="9">
        <v>90670</v>
      </c>
      <c r="L25" s="9"/>
      <c r="M25" s="9">
        <v>83729446686</v>
      </c>
      <c r="N25" s="9"/>
      <c r="O25" s="9">
        <v>78569988315</v>
      </c>
      <c r="P25" s="9"/>
      <c r="Q25" s="9">
        <f t="shared" si="1"/>
        <v>5159458371</v>
      </c>
    </row>
    <row r="26" spans="1:17" x14ac:dyDescent="0.55000000000000004">
      <c r="A26" s="1" t="s">
        <v>50</v>
      </c>
      <c r="C26" s="9">
        <v>324113</v>
      </c>
      <c r="D26" s="9"/>
      <c r="E26" s="9">
        <v>272471622338</v>
      </c>
      <c r="F26" s="9"/>
      <c r="G26" s="9">
        <v>264688487253</v>
      </c>
      <c r="H26" s="9"/>
      <c r="I26" s="9">
        <f t="shared" si="0"/>
        <v>7783135085</v>
      </c>
      <c r="J26" s="9"/>
      <c r="K26" s="9">
        <v>324113</v>
      </c>
      <c r="L26" s="9"/>
      <c r="M26" s="9">
        <v>272471622338</v>
      </c>
      <c r="N26" s="9"/>
      <c r="O26" s="9">
        <v>242213768775</v>
      </c>
      <c r="P26" s="9"/>
      <c r="Q26" s="9">
        <f t="shared" si="1"/>
        <v>30257853563</v>
      </c>
    </row>
    <row r="27" spans="1:17" x14ac:dyDescent="0.55000000000000004">
      <c r="A27" s="1" t="s">
        <v>77</v>
      </c>
      <c r="C27" s="9">
        <v>26644</v>
      </c>
      <c r="D27" s="9"/>
      <c r="E27" s="9">
        <v>26326053961</v>
      </c>
      <c r="F27" s="9"/>
      <c r="G27" s="9">
        <v>25969462021</v>
      </c>
      <c r="H27" s="9"/>
      <c r="I27" s="9">
        <f t="shared" si="0"/>
        <v>356591940</v>
      </c>
      <c r="J27" s="9"/>
      <c r="K27" s="9">
        <v>26644</v>
      </c>
      <c r="L27" s="9"/>
      <c r="M27" s="9">
        <v>26326053961</v>
      </c>
      <c r="N27" s="9"/>
      <c r="O27" s="9">
        <v>24327556730</v>
      </c>
      <c r="P27" s="9"/>
      <c r="Q27" s="9">
        <f t="shared" si="1"/>
        <v>1998497231</v>
      </c>
    </row>
    <row r="28" spans="1:17" x14ac:dyDescent="0.55000000000000004">
      <c r="A28" s="1" t="s">
        <v>113</v>
      </c>
      <c r="C28" s="9">
        <v>500000</v>
      </c>
      <c r="D28" s="9"/>
      <c r="E28" s="9">
        <v>499909375000</v>
      </c>
      <c r="F28" s="9"/>
      <c r="G28" s="9">
        <v>498609610625</v>
      </c>
      <c r="H28" s="9"/>
      <c r="I28" s="9">
        <f t="shared" si="0"/>
        <v>1299764375</v>
      </c>
      <c r="J28" s="9"/>
      <c r="K28" s="9">
        <v>500000</v>
      </c>
      <c r="L28" s="9"/>
      <c r="M28" s="9">
        <v>499909375000</v>
      </c>
      <c r="N28" s="9"/>
      <c r="O28" s="9">
        <v>482562519687</v>
      </c>
      <c r="P28" s="9"/>
      <c r="Q28" s="9">
        <f t="shared" si="1"/>
        <v>17346855313</v>
      </c>
    </row>
    <row r="29" spans="1:17" x14ac:dyDescent="0.55000000000000004">
      <c r="A29" s="1" t="s">
        <v>47</v>
      </c>
      <c r="C29" s="9">
        <v>377422</v>
      </c>
      <c r="D29" s="9"/>
      <c r="E29" s="9">
        <v>322564492141</v>
      </c>
      <c r="F29" s="9"/>
      <c r="G29" s="9">
        <v>317572477722</v>
      </c>
      <c r="H29" s="9"/>
      <c r="I29" s="9">
        <f t="shared" si="0"/>
        <v>4992014419</v>
      </c>
      <c r="J29" s="9"/>
      <c r="K29" s="9">
        <v>377422</v>
      </c>
      <c r="L29" s="9"/>
      <c r="M29" s="9">
        <v>322564492141</v>
      </c>
      <c r="N29" s="9"/>
      <c r="O29" s="9">
        <v>312429794816</v>
      </c>
      <c r="P29" s="9"/>
      <c r="Q29" s="9">
        <f t="shared" si="1"/>
        <v>10134697325</v>
      </c>
    </row>
    <row r="30" spans="1:17" x14ac:dyDescent="0.55000000000000004">
      <c r="A30" s="1" t="s">
        <v>83</v>
      </c>
      <c r="C30" s="9">
        <v>67588</v>
      </c>
      <c r="D30" s="9"/>
      <c r="E30" s="9">
        <v>63704199824</v>
      </c>
      <c r="F30" s="9"/>
      <c r="G30" s="9">
        <v>62561629049</v>
      </c>
      <c r="H30" s="9"/>
      <c r="I30" s="9">
        <f t="shared" si="0"/>
        <v>1142570775</v>
      </c>
      <c r="J30" s="9"/>
      <c r="K30" s="9">
        <v>67588</v>
      </c>
      <c r="L30" s="9"/>
      <c r="M30" s="9">
        <v>63704199824</v>
      </c>
      <c r="N30" s="9"/>
      <c r="O30" s="9">
        <v>59144603471</v>
      </c>
      <c r="P30" s="9"/>
      <c r="Q30" s="9">
        <f t="shared" si="1"/>
        <v>4559596353</v>
      </c>
    </row>
    <row r="31" spans="1:17" x14ac:dyDescent="0.55000000000000004">
      <c r="A31" s="1" t="s">
        <v>44</v>
      </c>
      <c r="C31" s="9">
        <v>349829</v>
      </c>
      <c r="D31" s="9"/>
      <c r="E31" s="9">
        <v>316234265576</v>
      </c>
      <c r="F31" s="9"/>
      <c r="G31" s="9">
        <v>311719602283</v>
      </c>
      <c r="H31" s="9"/>
      <c r="I31" s="9">
        <f t="shared" si="0"/>
        <v>4514663293</v>
      </c>
      <c r="J31" s="9"/>
      <c r="K31" s="9">
        <v>349829</v>
      </c>
      <c r="L31" s="9"/>
      <c r="M31" s="9">
        <v>316234265576</v>
      </c>
      <c r="N31" s="9"/>
      <c r="O31" s="9">
        <v>305862771014</v>
      </c>
      <c r="P31" s="9"/>
      <c r="Q31" s="9">
        <f t="shared" si="1"/>
        <v>10371494562</v>
      </c>
    </row>
    <row r="32" spans="1:17" x14ac:dyDescent="0.55000000000000004">
      <c r="A32" s="1" t="s">
        <v>37</v>
      </c>
      <c r="C32" s="9">
        <v>97836</v>
      </c>
      <c r="D32" s="9"/>
      <c r="E32" s="9">
        <v>89728892162</v>
      </c>
      <c r="F32" s="9"/>
      <c r="G32" s="9">
        <v>88034484137</v>
      </c>
      <c r="H32" s="9"/>
      <c r="I32" s="9">
        <f t="shared" si="0"/>
        <v>1694408025</v>
      </c>
      <c r="J32" s="9"/>
      <c r="K32" s="9">
        <v>97836</v>
      </c>
      <c r="L32" s="9"/>
      <c r="M32" s="9">
        <v>89728892162</v>
      </c>
      <c r="N32" s="9"/>
      <c r="O32" s="9">
        <v>83345511207</v>
      </c>
      <c r="P32" s="9"/>
      <c r="Q32" s="9">
        <f t="shared" si="1"/>
        <v>6383380955</v>
      </c>
    </row>
    <row r="33" spans="1:17" x14ac:dyDescent="0.55000000000000004">
      <c r="A33" s="1" t="s">
        <v>53</v>
      </c>
      <c r="C33" s="9">
        <v>17592</v>
      </c>
      <c r="D33" s="9"/>
      <c r="E33" s="9">
        <v>14363639038</v>
      </c>
      <c r="F33" s="9"/>
      <c r="G33" s="9">
        <v>14122601966</v>
      </c>
      <c r="H33" s="9"/>
      <c r="I33" s="9">
        <f t="shared" si="0"/>
        <v>241037072</v>
      </c>
      <c r="J33" s="9"/>
      <c r="K33" s="9">
        <v>17592</v>
      </c>
      <c r="L33" s="9"/>
      <c r="M33" s="9">
        <v>14363639038</v>
      </c>
      <c r="N33" s="9"/>
      <c r="O33" s="9">
        <v>13169270796</v>
      </c>
      <c r="P33" s="9"/>
      <c r="Q33" s="9">
        <f t="shared" si="1"/>
        <v>1194368242</v>
      </c>
    </row>
    <row r="34" spans="1:17" x14ac:dyDescent="0.55000000000000004">
      <c r="A34" s="1" t="s">
        <v>59</v>
      </c>
      <c r="C34" s="9">
        <v>39390</v>
      </c>
      <c r="D34" s="9"/>
      <c r="E34" s="9">
        <v>31535392383</v>
      </c>
      <c r="F34" s="9"/>
      <c r="G34" s="9">
        <v>30973517112</v>
      </c>
      <c r="H34" s="9"/>
      <c r="I34" s="9">
        <f t="shared" si="0"/>
        <v>561875271</v>
      </c>
      <c r="J34" s="9"/>
      <c r="K34" s="9">
        <v>39390</v>
      </c>
      <c r="L34" s="9"/>
      <c r="M34" s="9">
        <v>31535392383</v>
      </c>
      <c r="N34" s="9"/>
      <c r="O34" s="9">
        <v>28965897029</v>
      </c>
      <c r="P34" s="9"/>
      <c r="Q34" s="9">
        <f t="shared" si="1"/>
        <v>2569495354</v>
      </c>
    </row>
    <row r="35" spans="1:17" x14ac:dyDescent="0.55000000000000004">
      <c r="A35" s="1" t="s">
        <v>89</v>
      </c>
      <c r="C35" s="9">
        <v>20000</v>
      </c>
      <c r="D35" s="9"/>
      <c r="E35" s="9">
        <v>19996335007</v>
      </c>
      <c r="F35" s="9"/>
      <c r="G35" s="9">
        <v>19996375000</v>
      </c>
      <c r="H35" s="9"/>
      <c r="I35" s="9">
        <f t="shared" si="0"/>
        <v>-39993</v>
      </c>
      <c r="J35" s="9"/>
      <c r="K35" s="9">
        <v>20000</v>
      </c>
      <c r="L35" s="9"/>
      <c r="M35" s="9">
        <v>19996335007</v>
      </c>
      <c r="N35" s="9"/>
      <c r="O35" s="9">
        <v>19633557937</v>
      </c>
      <c r="P35" s="9"/>
      <c r="Q35" s="9">
        <f t="shared" si="1"/>
        <v>362777070</v>
      </c>
    </row>
    <row r="36" spans="1:17" x14ac:dyDescent="0.55000000000000004">
      <c r="A36" s="1" t="s">
        <v>116</v>
      </c>
      <c r="C36" s="9">
        <v>200000</v>
      </c>
      <c r="D36" s="9"/>
      <c r="E36" s="9">
        <v>187965925000</v>
      </c>
      <c r="F36" s="9"/>
      <c r="G36" s="9">
        <v>186418325000</v>
      </c>
      <c r="H36" s="9"/>
      <c r="I36" s="9">
        <f t="shared" si="0"/>
        <v>1547600000</v>
      </c>
      <c r="J36" s="9"/>
      <c r="K36" s="9">
        <v>200000</v>
      </c>
      <c r="L36" s="9"/>
      <c r="M36" s="9">
        <v>187965925000</v>
      </c>
      <c r="N36" s="9"/>
      <c r="O36" s="9">
        <v>186418325000</v>
      </c>
      <c r="P36" s="9"/>
      <c r="Q36" s="9">
        <f t="shared" si="1"/>
        <v>1547600000</v>
      </c>
    </row>
    <row r="37" spans="1:17" x14ac:dyDescent="0.55000000000000004">
      <c r="A37" s="1" t="s">
        <v>101</v>
      </c>
      <c r="C37" s="9">
        <v>200000</v>
      </c>
      <c r="D37" s="9"/>
      <c r="E37" s="9">
        <v>187258453260</v>
      </c>
      <c r="F37" s="9"/>
      <c r="G37" s="9">
        <v>186961107156</v>
      </c>
      <c r="H37" s="9"/>
      <c r="I37" s="9">
        <f t="shared" si="0"/>
        <v>297346104</v>
      </c>
      <c r="J37" s="9"/>
      <c r="K37" s="9">
        <v>200000</v>
      </c>
      <c r="L37" s="9"/>
      <c r="M37" s="9">
        <v>187258453252</v>
      </c>
      <c r="N37" s="9"/>
      <c r="O37" s="9">
        <v>185715532957</v>
      </c>
      <c r="P37" s="9"/>
      <c r="Q37" s="9">
        <f t="shared" si="1"/>
        <v>1542920295</v>
      </c>
    </row>
    <row r="38" spans="1:17" x14ac:dyDescent="0.55000000000000004">
      <c r="A38" s="1" t="s">
        <v>74</v>
      </c>
      <c r="C38" s="9">
        <v>65000</v>
      </c>
      <c r="D38" s="9"/>
      <c r="E38" s="9">
        <v>45711933210</v>
      </c>
      <c r="F38" s="9"/>
      <c r="G38" s="9">
        <v>44829198234</v>
      </c>
      <c r="H38" s="9"/>
      <c r="I38" s="9">
        <f t="shared" si="0"/>
        <v>882734976</v>
      </c>
      <c r="J38" s="9"/>
      <c r="K38" s="9">
        <v>65000</v>
      </c>
      <c r="L38" s="9"/>
      <c r="M38" s="9">
        <v>45711933219</v>
      </c>
      <c r="N38" s="9"/>
      <c r="O38" s="9">
        <v>43622905192</v>
      </c>
      <c r="P38" s="9"/>
      <c r="Q38" s="9">
        <f t="shared" si="1"/>
        <v>2089028027</v>
      </c>
    </row>
    <row r="39" spans="1:17" x14ac:dyDescent="0.55000000000000004">
      <c r="A39" s="1" t="s">
        <v>110</v>
      </c>
      <c r="C39" s="9">
        <v>200000</v>
      </c>
      <c r="D39" s="9"/>
      <c r="E39" s="9">
        <v>186708352976</v>
      </c>
      <c r="F39" s="9"/>
      <c r="G39" s="9">
        <v>186412006698</v>
      </c>
      <c r="H39" s="9"/>
      <c r="I39" s="9">
        <f t="shared" si="0"/>
        <v>296346278</v>
      </c>
      <c r="J39" s="9"/>
      <c r="K39" s="9">
        <v>200000</v>
      </c>
      <c r="L39" s="9"/>
      <c r="M39" s="9">
        <v>186708352976</v>
      </c>
      <c r="N39" s="9"/>
      <c r="O39" s="9">
        <v>185291809771</v>
      </c>
      <c r="P39" s="9"/>
      <c r="Q39" s="9">
        <f t="shared" si="1"/>
        <v>1416543205</v>
      </c>
    </row>
    <row r="40" spans="1:17" x14ac:dyDescent="0.55000000000000004">
      <c r="A40" s="1" t="s">
        <v>92</v>
      </c>
      <c r="C40" s="9">
        <v>0</v>
      </c>
      <c r="D40" s="9"/>
      <c r="E40" s="9">
        <v>0</v>
      </c>
      <c r="F40" s="9"/>
      <c r="G40" s="9">
        <v>0</v>
      </c>
      <c r="H40" s="9"/>
      <c r="I40" s="9">
        <f t="shared" si="0"/>
        <v>0</v>
      </c>
      <c r="J40" s="9"/>
      <c r="K40" s="9">
        <v>175000</v>
      </c>
      <c r="L40" s="9"/>
      <c r="M40" s="9">
        <v>172343757031</v>
      </c>
      <c r="N40" s="9"/>
      <c r="O40" s="9">
        <v>171468915625</v>
      </c>
      <c r="P40" s="9"/>
      <c r="Q40" s="9">
        <f t="shared" si="1"/>
        <v>874841406</v>
      </c>
    </row>
    <row r="41" spans="1:17" x14ac:dyDescent="0.55000000000000004">
      <c r="A41" s="1" t="s">
        <v>95</v>
      </c>
      <c r="C41" s="9">
        <v>0</v>
      </c>
      <c r="D41" s="9"/>
      <c r="E41" s="9">
        <v>0</v>
      </c>
      <c r="F41" s="9"/>
      <c r="G41" s="9">
        <v>0</v>
      </c>
      <c r="H41" s="9"/>
      <c r="I41" s="9">
        <f t="shared" si="0"/>
        <v>0</v>
      </c>
      <c r="J41" s="9"/>
      <c r="K41" s="9">
        <v>175000</v>
      </c>
      <c r="L41" s="9"/>
      <c r="M41" s="9">
        <v>169719232812</v>
      </c>
      <c r="N41" s="9"/>
      <c r="O41" s="9">
        <v>174967931313</v>
      </c>
      <c r="P41" s="9"/>
      <c r="Q41" s="9">
        <f t="shared" si="1"/>
        <v>-5248698501</v>
      </c>
    </row>
    <row r="42" spans="1:17" x14ac:dyDescent="0.55000000000000004">
      <c r="A42" s="1" t="s">
        <v>104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f t="shared" si="0"/>
        <v>0</v>
      </c>
      <c r="J42" s="9"/>
      <c r="K42" s="9">
        <v>100000</v>
      </c>
      <c r="L42" s="9"/>
      <c r="M42" s="9">
        <v>94357894531</v>
      </c>
      <c r="N42" s="9"/>
      <c r="O42" s="9">
        <v>94281908306</v>
      </c>
      <c r="P42" s="9"/>
      <c r="Q42" s="9">
        <f t="shared" si="1"/>
        <v>75986225</v>
      </c>
    </row>
    <row r="43" spans="1:17" x14ac:dyDescent="0.55000000000000004">
      <c r="A43" s="1" t="s">
        <v>71</v>
      </c>
      <c r="C43" s="9">
        <v>0</v>
      </c>
      <c r="D43" s="9"/>
      <c r="E43" s="9">
        <v>0</v>
      </c>
      <c r="F43" s="9"/>
      <c r="G43" s="9">
        <v>728800096</v>
      </c>
      <c r="H43" s="9"/>
      <c r="I43" s="9">
        <f t="shared" si="0"/>
        <v>-728800096</v>
      </c>
      <c r="J43" s="9"/>
      <c r="K43" s="9">
        <v>0</v>
      </c>
      <c r="L43" s="9"/>
      <c r="M43" s="9">
        <v>0</v>
      </c>
      <c r="N43" s="9"/>
      <c r="O43" s="9">
        <v>0</v>
      </c>
      <c r="P43" s="9"/>
      <c r="Q43" s="9">
        <f t="shared" si="1"/>
        <v>0</v>
      </c>
    </row>
    <row r="44" spans="1:17" x14ac:dyDescent="0.55000000000000004">
      <c r="A44" s="1" t="s">
        <v>68</v>
      </c>
      <c r="C44" s="9">
        <v>0</v>
      </c>
      <c r="D44" s="9"/>
      <c r="E44" s="9">
        <v>0</v>
      </c>
      <c r="F44" s="9"/>
      <c r="G44" s="9">
        <v>3501704616</v>
      </c>
      <c r="H44" s="9"/>
      <c r="I44" s="9">
        <f t="shared" si="0"/>
        <v>-3501704616</v>
      </c>
      <c r="J44" s="9"/>
      <c r="K44" s="9">
        <v>0</v>
      </c>
      <c r="L44" s="9"/>
      <c r="M44" s="9">
        <v>0</v>
      </c>
      <c r="N44" s="9"/>
      <c r="O44" s="9">
        <v>0</v>
      </c>
      <c r="P44" s="9"/>
      <c r="Q44" s="9">
        <f t="shared" si="1"/>
        <v>0</v>
      </c>
    </row>
    <row r="45" spans="1:17" ht="24.75" thickBot="1" x14ac:dyDescent="0.6">
      <c r="C45" s="9"/>
      <c r="D45" s="9"/>
      <c r="E45" s="17">
        <f>SUM(E8:E44)</f>
        <v>3034066941327</v>
      </c>
      <c r="F45" s="9"/>
      <c r="G45" s="17">
        <f>SUM(G8:G44)</f>
        <v>3015269620354</v>
      </c>
      <c r="H45" s="9"/>
      <c r="I45" s="17">
        <f>SUM(I8:I44)</f>
        <v>18797320973</v>
      </c>
      <c r="J45" s="9"/>
      <c r="K45" s="9"/>
      <c r="L45" s="9"/>
      <c r="M45" s="17">
        <f>SUM(M8:M44)</f>
        <v>3470487825702</v>
      </c>
      <c r="N45" s="9"/>
      <c r="O45" s="17">
        <f>SUM(O8:O44)</f>
        <v>3363031505306</v>
      </c>
      <c r="P45" s="9"/>
      <c r="Q45" s="17">
        <f>SUM(Q8:Q44)</f>
        <v>107456320396</v>
      </c>
    </row>
    <row r="46" spans="1:17" ht="24.75" thickTop="1" x14ac:dyDescent="0.55000000000000004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x14ac:dyDescent="0.55000000000000004">
      <c r="I47" s="9"/>
      <c r="Q47" s="9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2021-07-28T05:47:50Z</dcterms:created>
  <dcterms:modified xsi:type="dcterms:W3CDTF">2021-08-01T08:44:53Z</dcterms:modified>
</cp:coreProperties>
</file>